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ff\Carleton\Teaching\CIVE4202 - Wood Engineering\2014\Term Project\Submissions\Posted Submissions\"/>
    </mc:Choice>
  </mc:AlternateContent>
  <bookViews>
    <workbookView xWindow="2925" yWindow="285" windowWidth="16275" windowHeight="8925" tabRatio="717"/>
  </bookViews>
  <sheets>
    <sheet name="DESIGN" sheetId="3" r:id="rId1"/>
    <sheet name="Loads" sheetId="6" r:id="rId2"/>
    <sheet name="K Bracing" sheetId="2" r:id="rId3"/>
    <sheet name="O86-09 Columns" sheetId="5" r:id="rId4"/>
    <sheet name="Lists" sheetId="7" r:id="rId5"/>
    <sheet name="Other" sheetId="9" r:id="rId6"/>
    <sheet name="(Graph N.A)" sheetId="8" r:id="rId7"/>
  </sheets>
  <definedNames>
    <definedName name="_GoBack" localSheetId="6">'(Graph N.A)'!$B$30</definedName>
    <definedName name="_xlnm.Print_Area" localSheetId="0">DESIGN!$A$1:$P$75</definedName>
  </definedNames>
  <calcPr calcId="152511"/>
</workbook>
</file>

<file path=xl/calcChain.xml><?xml version="1.0" encoding="utf-8"?>
<calcChain xmlns="http://schemas.openxmlformats.org/spreadsheetml/2006/main">
  <c r="G54" i="8" l="1"/>
  <c r="C54" i="8" s="1"/>
  <c r="G55" i="8"/>
  <c r="C55" i="8" s="1"/>
  <c r="J55" i="8" l="1"/>
  <c r="J54" i="8"/>
  <c r="J47" i="3"/>
  <c r="O32" i="3"/>
  <c r="O33" i="3"/>
  <c r="O34" i="3"/>
  <c r="O35" i="3"/>
  <c r="O31" i="3"/>
  <c r="B37" i="3"/>
  <c r="O40" i="3"/>
  <c r="O41" i="3"/>
  <c r="O39" i="3"/>
  <c r="H15" i="3"/>
  <c r="I73" i="3"/>
  <c r="L73" i="3" s="1"/>
  <c r="A76" i="3"/>
  <c r="D76" i="3" s="1"/>
  <c r="A73" i="3"/>
  <c r="D73" i="3" s="1"/>
  <c r="AH40" i="3" l="1"/>
  <c r="L47" i="3"/>
  <c r="AI45" i="3" l="1"/>
  <c r="V20" i="3"/>
  <c r="V19" i="3"/>
  <c r="AH21" i="3"/>
  <c r="V12" i="3"/>
  <c r="V14" i="3"/>
  <c r="AG44" i="3"/>
  <c r="AI44" i="3"/>
  <c r="V13" i="3"/>
  <c r="V21" i="3"/>
  <c r="AG43" i="3"/>
  <c r="AG45" i="3"/>
  <c r="AI43" i="3"/>
  <c r="C1071" i="3" l="1"/>
  <c r="K1071" i="3"/>
  <c r="I74" i="3"/>
  <c r="L74" i="3" s="1"/>
  <c r="I75" i="3"/>
  <c r="L75" i="3" s="1"/>
  <c r="I76" i="3"/>
  <c r="L76" i="3" s="1"/>
  <c r="I77" i="3"/>
  <c r="L77" i="3" s="1"/>
  <c r="I78" i="3"/>
  <c r="L78" i="3" s="1"/>
  <c r="I79" i="3"/>
  <c r="L79" i="3" s="1"/>
  <c r="I80" i="3"/>
  <c r="L80" i="3" s="1"/>
  <c r="I81" i="3"/>
  <c r="L81" i="3" s="1"/>
  <c r="I82" i="3"/>
  <c r="L82" i="3" s="1"/>
  <c r="I83" i="3"/>
  <c r="L83" i="3" s="1"/>
  <c r="I84" i="3"/>
  <c r="L84" i="3" s="1"/>
  <c r="I85" i="3"/>
  <c r="L85" i="3" s="1"/>
  <c r="I86" i="3"/>
  <c r="L86" i="3" s="1"/>
  <c r="I87" i="3"/>
  <c r="L87" i="3" s="1"/>
  <c r="I88" i="3"/>
  <c r="L88" i="3" s="1"/>
  <c r="I89" i="3"/>
  <c r="L89" i="3" s="1"/>
  <c r="I90" i="3"/>
  <c r="L90" i="3" s="1"/>
  <c r="I91" i="3"/>
  <c r="L91" i="3" s="1"/>
  <c r="I92" i="3"/>
  <c r="L92" i="3" s="1"/>
  <c r="I93" i="3"/>
  <c r="L93" i="3" s="1"/>
  <c r="I94" i="3"/>
  <c r="L94" i="3" s="1"/>
  <c r="I95" i="3"/>
  <c r="L95" i="3" s="1"/>
  <c r="I96" i="3"/>
  <c r="L96" i="3" s="1"/>
  <c r="I97" i="3"/>
  <c r="L97" i="3" s="1"/>
  <c r="I98" i="3"/>
  <c r="L98" i="3" s="1"/>
  <c r="I99" i="3"/>
  <c r="L99" i="3" s="1"/>
  <c r="I100" i="3"/>
  <c r="L100" i="3" s="1"/>
  <c r="I101" i="3"/>
  <c r="L101" i="3" s="1"/>
  <c r="I102" i="3"/>
  <c r="L102" i="3" s="1"/>
  <c r="I103" i="3"/>
  <c r="L103" i="3" s="1"/>
  <c r="I104" i="3"/>
  <c r="L104" i="3" s="1"/>
  <c r="I105" i="3"/>
  <c r="L105" i="3" s="1"/>
  <c r="I106" i="3"/>
  <c r="L106" i="3" s="1"/>
  <c r="I107" i="3"/>
  <c r="L107" i="3" s="1"/>
  <c r="I108" i="3"/>
  <c r="L108" i="3" s="1"/>
  <c r="I109" i="3"/>
  <c r="L109" i="3" s="1"/>
  <c r="I110" i="3"/>
  <c r="L110" i="3" s="1"/>
  <c r="I111" i="3"/>
  <c r="L111" i="3" s="1"/>
  <c r="I112" i="3"/>
  <c r="L112" i="3" s="1"/>
  <c r="I113" i="3"/>
  <c r="L113" i="3" s="1"/>
  <c r="I114" i="3"/>
  <c r="L114" i="3" s="1"/>
  <c r="I115" i="3"/>
  <c r="L115" i="3" s="1"/>
  <c r="I116" i="3"/>
  <c r="L116" i="3" s="1"/>
  <c r="I117" i="3"/>
  <c r="L117" i="3" s="1"/>
  <c r="I118" i="3"/>
  <c r="L118" i="3" s="1"/>
  <c r="I119" i="3"/>
  <c r="L119" i="3" s="1"/>
  <c r="I120" i="3"/>
  <c r="L120" i="3" s="1"/>
  <c r="I121" i="3"/>
  <c r="L121" i="3" s="1"/>
  <c r="I122" i="3"/>
  <c r="L122" i="3" s="1"/>
  <c r="I123" i="3"/>
  <c r="L123" i="3" s="1"/>
  <c r="I124" i="3"/>
  <c r="L124" i="3" s="1"/>
  <c r="I125" i="3"/>
  <c r="L125" i="3" s="1"/>
  <c r="I126" i="3"/>
  <c r="L126" i="3" s="1"/>
  <c r="I127" i="3"/>
  <c r="L127" i="3" s="1"/>
  <c r="I128" i="3"/>
  <c r="L128" i="3" s="1"/>
  <c r="I129" i="3"/>
  <c r="L129" i="3" s="1"/>
  <c r="I130" i="3"/>
  <c r="L130" i="3" s="1"/>
  <c r="I131" i="3"/>
  <c r="L131" i="3" s="1"/>
  <c r="I132" i="3"/>
  <c r="L132" i="3" s="1"/>
  <c r="I133" i="3"/>
  <c r="L133" i="3" s="1"/>
  <c r="I134" i="3"/>
  <c r="L134" i="3" s="1"/>
  <c r="I135" i="3"/>
  <c r="L135" i="3" s="1"/>
  <c r="I136" i="3"/>
  <c r="L136" i="3" s="1"/>
  <c r="I137" i="3"/>
  <c r="L137" i="3" s="1"/>
  <c r="I138" i="3"/>
  <c r="L138" i="3" s="1"/>
  <c r="I139" i="3"/>
  <c r="L139" i="3" s="1"/>
  <c r="I140" i="3"/>
  <c r="L140" i="3" s="1"/>
  <c r="I141" i="3"/>
  <c r="L141" i="3" s="1"/>
  <c r="I142" i="3"/>
  <c r="L142" i="3" s="1"/>
  <c r="I143" i="3"/>
  <c r="L143" i="3" s="1"/>
  <c r="I144" i="3"/>
  <c r="L144" i="3" s="1"/>
  <c r="I145" i="3"/>
  <c r="L145" i="3" s="1"/>
  <c r="I146" i="3"/>
  <c r="L146" i="3" s="1"/>
  <c r="I147" i="3"/>
  <c r="L147" i="3" s="1"/>
  <c r="I148" i="3"/>
  <c r="L148" i="3" s="1"/>
  <c r="I149" i="3"/>
  <c r="L149" i="3" s="1"/>
  <c r="I150" i="3"/>
  <c r="L150" i="3" s="1"/>
  <c r="I151" i="3"/>
  <c r="L151" i="3" s="1"/>
  <c r="I152" i="3"/>
  <c r="L152" i="3" s="1"/>
  <c r="I153" i="3"/>
  <c r="L153" i="3" s="1"/>
  <c r="I154" i="3"/>
  <c r="L154" i="3" s="1"/>
  <c r="I155" i="3"/>
  <c r="L155" i="3" s="1"/>
  <c r="I156" i="3"/>
  <c r="L156" i="3" s="1"/>
  <c r="I157" i="3"/>
  <c r="L157" i="3" s="1"/>
  <c r="I158" i="3"/>
  <c r="L158" i="3" s="1"/>
  <c r="I159" i="3"/>
  <c r="L159" i="3" s="1"/>
  <c r="I160" i="3"/>
  <c r="L160" i="3" s="1"/>
  <c r="I161" i="3"/>
  <c r="L161" i="3" s="1"/>
  <c r="I162" i="3"/>
  <c r="L162" i="3" s="1"/>
  <c r="I163" i="3"/>
  <c r="L163" i="3" s="1"/>
  <c r="I164" i="3"/>
  <c r="L164" i="3" s="1"/>
  <c r="I165" i="3"/>
  <c r="L165" i="3" s="1"/>
  <c r="I166" i="3"/>
  <c r="L166" i="3" s="1"/>
  <c r="I167" i="3"/>
  <c r="L167" i="3" s="1"/>
  <c r="I168" i="3"/>
  <c r="L168" i="3" s="1"/>
  <c r="I169" i="3"/>
  <c r="L169" i="3" s="1"/>
  <c r="I170" i="3"/>
  <c r="L170" i="3" s="1"/>
  <c r="I171" i="3"/>
  <c r="L171" i="3" s="1"/>
  <c r="I172" i="3"/>
  <c r="L172" i="3" s="1"/>
  <c r="I173" i="3"/>
  <c r="L173" i="3" s="1"/>
  <c r="I174" i="3"/>
  <c r="L174" i="3" s="1"/>
  <c r="I175" i="3"/>
  <c r="L175" i="3" s="1"/>
  <c r="I176" i="3"/>
  <c r="L176" i="3" s="1"/>
  <c r="I177" i="3"/>
  <c r="L177" i="3" s="1"/>
  <c r="I178" i="3"/>
  <c r="L178" i="3" s="1"/>
  <c r="I179" i="3"/>
  <c r="L179" i="3" s="1"/>
  <c r="I180" i="3"/>
  <c r="L180" i="3" s="1"/>
  <c r="I181" i="3"/>
  <c r="L181" i="3" s="1"/>
  <c r="I182" i="3"/>
  <c r="L182" i="3" s="1"/>
  <c r="I183" i="3"/>
  <c r="L183" i="3" s="1"/>
  <c r="I184" i="3"/>
  <c r="L184" i="3" s="1"/>
  <c r="I185" i="3"/>
  <c r="L185" i="3" s="1"/>
  <c r="I186" i="3"/>
  <c r="L186" i="3" s="1"/>
  <c r="I187" i="3"/>
  <c r="L187" i="3" s="1"/>
  <c r="I188" i="3"/>
  <c r="L188" i="3" s="1"/>
  <c r="I189" i="3"/>
  <c r="L189" i="3" s="1"/>
  <c r="I190" i="3"/>
  <c r="L190" i="3" s="1"/>
  <c r="I191" i="3"/>
  <c r="L191" i="3" s="1"/>
  <c r="I192" i="3"/>
  <c r="L192" i="3" s="1"/>
  <c r="I193" i="3"/>
  <c r="L193" i="3" s="1"/>
  <c r="I194" i="3"/>
  <c r="L194" i="3" s="1"/>
  <c r="I195" i="3"/>
  <c r="L195" i="3" s="1"/>
  <c r="I196" i="3"/>
  <c r="L196" i="3" s="1"/>
  <c r="I197" i="3"/>
  <c r="L197" i="3" s="1"/>
  <c r="I198" i="3"/>
  <c r="L198" i="3" s="1"/>
  <c r="I199" i="3"/>
  <c r="L199" i="3" s="1"/>
  <c r="I200" i="3"/>
  <c r="L200" i="3" s="1"/>
  <c r="I201" i="3"/>
  <c r="L201" i="3" s="1"/>
  <c r="I202" i="3"/>
  <c r="L202" i="3" s="1"/>
  <c r="I203" i="3"/>
  <c r="L203" i="3" s="1"/>
  <c r="I204" i="3"/>
  <c r="L204" i="3" s="1"/>
  <c r="I205" i="3"/>
  <c r="L205" i="3" s="1"/>
  <c r="I206" i="3"/>
  <c r="L206" i="3" s="1"/>
  <c r="I207" i="3"/>
  <c r="L207" i="3" s="1"/>
  <c r="I208" i="3"/>
  <c r="L208" i="3" s="1"/>
  <c r="I209" i="3"/>
  <c r="L209" i="3" s="1"/>
  <c r="I210" i="3"/>
  <c r="L210" i="3" s="1"/>
  <c r="I211" i="3"/>
  <c r="L211" i="3" s="1"/>
  <c r="I212" i="3"/>
  <c r="L212" i="3" s="1"/>
  <c r="I213" i="3"/>
  <c r="L213" i="3" s="1"/>
  <c r="I214" i="3"/>
  <c r="L214" i="3" s="1"/>
  <c r="I215" i="3"/>
  <c r="L215" i="3" s="1"/>
  <c r="I216" i="3"/>
  <c r="L216" i="3" s="1"/>
  <c r="I217" i="3"/>
  <c r="L217" i="3" s="1"/>
  <c r="I218" i="3"/>
  <c r="L218" i="3" s="1"/>
  <c r="I219" i="3"/>
  <c r="L219" i="3" s="1"/>
  <c r="I220" i="3"/>
  <c r="L220" i="3" s="1"/>
  <c r="I221" i="3"/>
  <c r="L221" i="3" s="1"/>
  <c r="I222" i="3"/>
  <c r="L222" i="3" s="1"/>
  <c r="I223" i="3"/>
  <c r="L223" i="3" s="1"/>
  <c r="I224" i="3"/>
  <c r="L224" i="3" s="1"/>
  <c r="I225" i="3"/>
  <c r="L225" i="3" s="1"/>
  <c r="I226" i="3"/>
  <c r="L226" i="3" s="1"/>
  <c r="I227" i="3"/>
  <c r="L227" i="3" s="1"/>
  <c r="I228" i="3"/>
  <c r="L228" i="3" s="1"/>
  <c r="I229" i="3"/>
  <c r="L229" i="3" s="1"/>
  <c r="I230" i="3"/>
  <c r="L230" i="3" s="1"/>
  <c r="I231" i="3"/>
  <c r="L231" i="3" s="1"/>
  <c r="I232" i="3"/>
  <c r="L232" i="3" s="1"/>
  <c r="I233" i="3"/>
  <c r="L233" i="3" s="1"/>
  <c r="I234" i="3"/>
  <c r="L234" i="3" s="1"/>
  <c r="I235" i="3"/>
  <c r="L235" i="3" s="1"/>
  <c r="I236" i="3"/>
  <c r="L236" i="3" s="1"/>
  <c r="I237" i="3"/>
  <c r="L237" i="3" s="1"/>
  <c r="I238" i="3"/>
  <c r="L238" i="3" s="1"/>
  <c r="I239" i="3"/>
  <c r="L239" i="3" s="1"/>
  <c r="I240" i="3"/>
  <c r="L240" i="3" s="1"/>
  <c r="I241" i="3"/>
  <c r="L241" i="3" s="1"/>
  <c r="I242" i="3"/>
  <c r="L242" i="3" s="1"/>
  <c r="I243" i="3"/>
  <c r="L243" i="3" s="1"/>
  <c r="I244" i="3"/>
  <c r="L244" i="3" s="1"/>
  <c r="I245" i="3"/>
  <c r="L245" i="3" s="1"/>
  <c r="I246" i="3"/>
  <c r="L246" i="3" s="1"/>
  <c r="I247" i="3"/>
  <c r="L247" i="3" s="1"/>
  <c r="I248" i="3"/>
  <c r="L248" i="3" s="1"/>
  <c r="I249" i="3"/>
  <c r="L249" i="3" s="1"/>
  <c r="I250" i="3"/>
  <c r="L250" i="3" s="1"/>
  <c r="I251" i="3"/>
  <c r="L251" i="3" s="1"/>
  <c r="I252" i="3"/>
  <c r="L252" i="3" s="1"/>
  <c r="I253" i="3"/>
  <c r="L253" i="3" s="1"/>
  <c r="I254" i="3"/>
  <c r="L254" i="3" s="1"/>
  <c r="I255" i="3"/>
  <c r="L255" i="3" s="1"/>
  <c r="I256" i="3"/>
  <c r="L256" i="3" s="1"/>
  <c r="I257" i="3"/>
  <c r="L257" i="3" s="1"/>
  <c r="I258" i="3"/>
  <c r="L258" i="3" s="1"/>
  <c r="I259" i="3"/>
  <c r="L259" i="3" s="1"/>
  <c r="I260" i="3"/>
  <c r="L260" i="3" s="1"/>
  <c r="I261" i="3"/>
  <c r="L261" i="3" s="1"/>
  <c r="I262" i="3"/>
  <c r="L262" i="3" s="1"/>
  <c r="I263" i="3"/>
  <c r="L263" i="3" s="1"/>
  <c r="I264" i="3"/>
  <c r="L264" i="3" s="1"/>
  <c r="I265" i="3"/>
  <c r="L265" i="3" s="1"/>
  <c r="I266" i="3"/>
  <c r="L266" i="3" s="1"/>
  <c r="I267" i="3"/>
  <c r="L267" i="3" s="1"/>
  <c r="I268" i="3"/>
  <c r="L268" i="3" s="1"/>
  <c r="I269" i="3"/>
  <c r="L269" i="3" s="1"/>
  <c r="I270" i="3"/>
  <c r="L270" i="3" s="1"/>
  <c r="I271" i="3"/>
  <c r="L271" i="3" s="1"/>
  <c r="I272" i="3"/>
  <c r="L272" i="3" s="1"/>
  <c r="I273" i="3"/>
  <c r="L273" i="3" s="1"/>
  <c r="I274" i="3"/>
  <c r="L274" i="3" s="1"/>
  <c r="I275" i="3"/>
  <c r="L275" i="3" s="1"/>
  <c r="I276" i="3"/>
  <c r="L276" i="3" s="1"/>
  <c r="I277" i="3"/>
  <c r="L277" i="3" s="1"/>
  <c r="I278" i="3"/>
  <c r="L278" i="3" s="1"/>
  <c r="I279" i="3"/>
  <c r="L279" i="3" s="1"/>
  <c r="I280" i="3"/>
  <c r="L280" i="3" s="1"/>
  <c r="I281" i="3"/>
  <c r="L281" i="3" s="1"/>
  <c r="I282" i="3"/>
  <c r="L282" i="3" s="1"/>
  <c r="I283" i="3"/>
  <c r="L283" i="3" s="1"/>
  <c r="I284" i="3"/>
  <c r="L284" i="3" s="1"/>
  <c r="I285" i="3"/>
  <c r="L285" i="3" s="1"/>
  <c r="I286" i="3"/>
  <c r="L286" i="3" s="1"/>
  <c r="I287" i="3"/>
  <c r="L287" i="3" s="1"/>
  <c r="I288" i="3"/>
  <c r="L288" i="3" s="1"/>
  <c r="I289" i="3"/>
  <c r="L289" i="3" s="1"/>
  <c r="I290" i="3"/>
  <c r="L290" i="3" s="1"/>
  <c r="I291" i="3"/>
  <c r="L291" i="3" s="1"/>
  <c r="I292" i="3"/>
  <c r="L292" i="3" s="1"/>
  <c r="I293" i="3"/>
  <c r="L293" i="3" s="1"/>
  <c r="I294" i="3"/>
  <c r="L294" i="3" s="1"/>
  <c r="I295" i="3"/>
  <c r="L295" i="3" s="1"/>
  <c r="I296" i="3"/>
  <c r="L296" i="3" s="1"/>
  <c r="I297" i="3"/>
  <c r="L297" i="3" s="1"/>
  <c r="I298" i="3"/>
  <c r="L298" i="3" s="1"/>
  <c r="I299" i="3"/>
  <c r="L299" i="3" s="1"/>
  <c r="I300" i="3"/>
  <c r="L300" i="3" s="1"/>
  <c r="I301" i="3"/>
  <c r="L301" i="3" s="1"/>
  <c r="I302" i="3"/>
  <c r="L302" i="3" s="1"/>
  <c r="I303" i="3"/>
  <c r="L303" i="3" s="1"/>
  <c r="I304" i="3"/>
  <c r="L304" i="3" s="1"/>
  <c r="I305" i="3"/>
  <c r="L305" i="3" s="1"/>
  <c r="I306" i="3"/>
  <c r="L306" i="3" s="1"/>
  <c r="I307" i="3"/>
  <c r="L307" i="3" s="1"/>
  <c r="I308" i="3"/>
  <c r="L308" i="3" s="1"/>
  <c r="I309" i="3"/>
  <c r="L309" i="3" s="1"/>
  <c r="I310" i="3"/>
  <c r="L310" i="3" s="1"/>
  <c r="I311" i="3"/>
  <c r="L311" i="3" s="1"/>
  <c r="I312" i="3"/>
  <c r="L312" i="3" s="1"/>
  <c r="I313" i="3"/>
  <c r="L313" i="3" s="1"/>
  <c r="I314" i="3"/>
  <c r="L314" i="3" s="1"/>
  <c r="I315" i="3"/>
  <c r="L315" i="3" s="1"/>
  <c r="I316" i="3"/>
  <c r="L316" i="3" s="1"/>
  <c r="I317" i="3"/>
  <c r="L317" i="3" s="1"/>
  <c r="I318" i="3"/>
  <c r="L318" i="3" s="1"/>
  <c r="I319" i="3"/>
  <c r="L319" i="3" s="1"/>
  <c r="I320" i="3"/>
  <c r="L320" i="3" s="1"/>
  <c r="I321" i="3"/>
  <c r="L321" i="3" s="1"/>
  <c r="I322" i="3"/>
  <c r="L322" i="3" s="1"/>
  <c r="I323" i="3"/>
  <c r="L323" i="3" s="1"/>
  <c r="I324" i="3"/>
  <c r="L324" i="3" s="1"/>
  <c r="I325" i="3"/>
  <c r="L325" i="3" s="1"/>
  <c r="I326" i="3"/>
  <c r="L326" i="3" s="1"/>
  <c r="I327" i="3"/>
  <c r="L327" i="3" s="1"/>
  <c r="I328" i="3"/>
  <c r="L328" i="3" s="1"/>
  <c r="I329" i="3"/>
  <c r="L329" i="3" s="1"/>
  <c r="I330" i="3"/>
  <c r="L330" i="3" s="1"/>
  <c r="I331" i="3"/>
  <c r="L331" i="3" s="1"/>
  <c r="I332" i="3"/>
  <c r="L332" i="3" s="1"/>
  <c r="I333" i="3"/>
  <c r="L333" i="3" s="1"/>
  <c r="I334" i="3"/>
  <c r="L334" i="3" s="1"/>
  <c r="I335" i="3"/>
  <c r="L335" i="3" s="1"/>
  <c r="I336" i="3"/>
  <c r="L336" i="3" s="1"/>
  <c r="I337" i="3"/>
  <c r="L337" i="3" s="1"/>
  <c r="I338" i="3"/>
  <c r="L338" i="3" s="1"/>
  <c r="I339" i="3"/>
  <c r="L339" i="3" s="1"/>
  <c r="I340" i="3"/>
  <c r="L340" i="3" s="1"/>
  <c r="I341" i="3"/>
  <c r="L341" i="3" s="1"/>
  <c r="I342" i="3"/>
  <c r="L342" i="3" s="1"/>
  <c r="I343" i="3"/>
  <c r="L343" i="3" s="1"/>
  <c r="I344" i="3"/>
  <c r="L344" i="3" s="1"/>
  <c r="I345" i="3"/>
  <c r="L345" i="3" s="1"/>
  <c r="I346" i="3"/>
  <c r="L346" i="3" s="1"/>
  <c r="I347" i="3"/>
  <c r="L347" i="3" s="1"/>
  <c r="I348" i="3"/>
  <c r="L348" i="3" s="1"/>
  <c r="I349" i="3"/>
  <c r="L349" i="3" s="1"/>
  <c r="I350" i="3"/>
  <c r="L350" i="3" s="1"/>
  <c r="I351" i="3"/>
  <c r="L351" i="3" s="1"/>
  <c r="I352" i="3"/>
  <c r="L352" i="3" s="1"/>
  <c r="I353" i="3"/>
  <c r="L353" i="3" s="1"/>
  <c r="I354" i="3"/>
  <c r="L354" i="3" s="1"/>
  <c r="I355" i="3"/>
  <c r="L355" i="3" s="1"/>
  <c r="I356" i="3"/>
  <c r="L356" i="3" s="1"/>
  <c r="I357" i="3"/>
  <c r="L357" i="3" s="1"/>
  <c r="I358" i="3"/>
  <c r="L358" i="3" s="1"/>
  <c r="I359" i="3"/>
  <c r="L359" i="3" s="1"/>
  <c r="I360" i="3"/>
  <c r="L360" i="3" s="1"/>
  <c r="I361" i="3"/>
  <c r="L361" i="3" s="1"/>
  <c r="I362" i="3"/>
  <c r="L362" i="3" s="1"/>
  <c r="I363" i="3"/>
  <c r="L363" i="3" s="1"/>
  <c r="I364" i="3"/>
  <c r="L364" i="3" s="1"/>
  <c r="I365" i="3"/>
  <c r="L365" i="3" s="1"/>
  <c r="I366" i="3"/>
  <c r="L366" i="3" s="1"/>
  <c r="I367" i="3"/>
  <c r="L367" i="3" s="1"/>
  <c r="I368" i="3"/>
  <c r="L368" i="3" s="1"/>
  <c r="I369" i="3"/>
  <c r="L369" i="3" s="1"/>
  <c r="I370" i="3"/>
  <c r="L370" i="3" s="1"/>
  <c r="I371" i="3"/>
  <c r="L371" i="3" s="1"/>
  <c r="I372" i="3"/>
  <c r="L372" i="3" s="1"/>
  <c r="I373" i="3"/>
  <c r="L373" i="3" s="1"/>
  <c r="I374" i="3"/>
  <c r="L374" i="3" s="1"/>
  <c r="I375" i="3"/>
  <c r="L375" i="3" s="1"/>
  <c r="I376" i="3"/>
  <c r="L376" i="3" s="1"/>
  <c r="I377" i="3"/>
  <c r="L377" i="3" s="1"/>
  <c r="I378" i="3"/>
  <c r="L378" i="3" s="1"/>
  <c r="I379" i="3"/>
  <c r="L379" i="3" s="1"/>
  <c r="I380" i="3"/>
  <c r="L380" i="3" s="1"/>
  <c r="I381" i="3"/>
  <c r="L381" i="3" s="1"/>
  <c r="I382" i="3"/>
  <c r="L382" i="3" s="1"/>
  <c r="I383" i="3"/>
  <c r="L383" i="3" s="1"/>
  <c r="I384" i="3"/>
  <c r="L384" i="3" s="1"/>
  <c r="I385" i="3"/>
  <c r="L385" i="3" s="1"/>
  <c r="I386" i="3"/>
  <c r="L386" i="3" s="1"/>
  <c r="I387" i="3"/>
  <c r="L387" i="3" s="1"/>
  <c r="I388" i="3"/>
  <c r="L388" i="3" s="1"/>
  <c r="I389" i="3"/>
  <c r="L389" i="3" s="1"/>
  <c r="I390" i="3"/>
  <c r="L390" i="3" s="1"/>
  <c r="I391" i="3"/>
  <c r="L391" i="3" s="1"/>
  <c r="I392" i="3"/>
  <c r="L392" i="3" s="1"/>
  <c r="I393" i="3"/>
  <c r="L393" i="3" s="1"/>
  <c r="I394" i="3"/>
  <c r="L394" i="3" s="1"/>
  <c r="I395" i="3"/>
  <c r="L395" i="3" s="1"/>
  <c r="I396" i="3"/>
  <c r="L396" i="3" s="1"/>
  <c r="I397" i="3"/>
  <c r="L397" i="3" s="1"/>
  <c r="I398" i="3"/>
  <c r="L398" i="3" s="1"/>
  <c r="I399" i="3"/>
  <c r="L399" i="3" s="1"/>
  <c r="I400" i="3"/>
  <c r="L400" i="3" s="1"/>
  <c r="I401" i="3"/>
  <c r="L401" i="3" s="1"/>
  <c r="I402" i="3"/>
  <c r="L402" i="3" s="1"/>
  <c r="I403" i="3"/>
  <c r="L403" i="3" s="1"/>
  <c r="I404" i="3"/>
  <c r="L404" i="3" s="1"/>
  <c r="I405" i="3"/>
  <c r="L405" i="3" s="1"/>
  <c r="I406" i="3"/>
  <c r="L406" i="3" s="1"/>
  <c r="I407" i="3"/>
  <c r="L407" i="3" s="1"/>
  <c r="I408" i="3"/>
  <c r="L408" i="3" s="1"/>
  <c r="I409" i="3"/>
  <c r="L409" i="3" s="1"/>
  <c r="I410" i="3"/>
  <c r="L410" i="3" s="1"/>
  <c r="I411" i="3"/>
  <c r="L411" i="3" s="1"/>
  <c r="I412" i="3"/>
  <c r="L412" i="3" s="1"/>
  <c r="I413" i="3"/>
  <c r="L413" i="3" s="1"/>
  <c r="I414" i="3"/>
  <c r="L414" i="3" s="1"/>
  <c r="I415" i="3"/>
  <c r="L415" i="3" s="1"/>
  <c r="I416" i="3"/>
  <c r="L416" i="3" s="1"/>
  <c r="I417" i="3"/>
  <c r="L417" i="3" s="1"/>
  <c r="I418" i="3"/>
  <c r="L418" i="3" s="1"/>
  <c r="I419" i="3"/>
  <c r="L419" i="3" s="1"/>
  <c r="I420" i="3"/>
  <c r="L420" i="3" s="1"/>
  <c r="I421" i="3"/>
  <c r="L421" i="3" s="1"/>
  <c r="I422" i="3"/>
  <c r="L422" i="3" s="1"/>
  <c r="I423" i="3"/>
  <c r="L423" i="3" s="1"/>
  <c r="I424" i="3"/>
  <c r="L424" i="3" s="1"/>
  <c r="I425" i="3"/>
  <c r="L425" i="3" s="1"/>
  <c r="I426" i="3"/>
  <c r="L426" i="3" s="1"/>
  <c r="I427" i="3"/>
  <c r="L427" i="3" s="1"/>
  <c r="I428" i="3"/>
  <c r="L428" i="3" s="1"/>
  <c r="I429" i="3"/>
  <c r="L429" i="3" s="1"/>
  <c r="I430" i="3"/>
  <c r="L430" i="3" s="1"/>
  <c r="I431" i="3"/>
  <c r="L431" i="3" s="1"/>
  <c r="I432" i="3"/>
  <c r="L432" i="3" s="1"/>
  <c r="I433" i="3"/>
  <c r="L433" i="3" s="1"/>
  <c r="I434" i="3"/>
  <c r="L434" i="3" s="1"/>
  <c r="I435" i="3"/>
  <c r="L435" i="3" s="1"/>
  <c r="I436" i="3"/>
  <c r="L436" i="3" s="1"/>
  <c r="I437" i="3"/>
  <c r="L437" i="3" s="1"/>
  <c r="I438" i="3"/>
  <c r="L438" i="3" s="1"/>
  <c r="I439" i="3"/>
  <c r="L439" i="3" s="1"/>
  <c r="I440" i="3"/>
  <c r="L440" i="3" s="1"/>
  <c r="I441" i="3"/>
  <c r="L441" i="3" s="1"/>
  <c r="I442" i="3"/>
  <c r="L442" i="3" s="1"/>
  <c r="I443" i="3"/>
  <c r="L443" i="3" s="1"/>
  <c r="I444" i="3"/>
  <c r="L444" i="3" s="1"/>
  <c r="I445" i="3"/>
  <c r="L445" i="3" s="1"/>
  <c r="I446" i="3"/>
  <c r="L446" i="3" s="1"/>
  <c r="I447" i="3"/>
  <c r="L447" i="3" s="1"/>
  <c r="I448" i="3"/>
  <c r="L448" i="3" s="1"/>
  <c r="I449" i="3"/>
  <c r="L449" i="3" s="1"/>
  <c r="I450" i="3"/>
  <c r="L450" i="3" s="1"/>
  <c r="I451" i="3"/>
  <c r="L451" i="3" s="1"/>
  <c r="I452" i="3"/>
  <c r="L452" i="3" s="1"/>
  <c r="I453" i="3"/>
  <c r="L453" i="3" s="1"/>
  <c r="I454" i="3"/>
  <c r="L454" i="3" s="1"/>
  <c r="I455" i="3"/>
  <c r="L455" i="3" s="1"/>
  <c r="I456" i="3"/>
  <c r="L456" i="3" s="1"/>
  <c r="I457" i="3"/>
  <c r="L457" i="3" s="1"/>
  <c r="I458" i="3"/>
  <c r="L458" i="3" s="1"/>
  <c r="I459" i="3"/>
  <c r="L459" i="3" s="1"/>
  <c r="I460" i="3"/>
  <c r="L460" i="3" s="1"/>
  <c r="I461" i="3"/>
  <c r="L461" i="3" s="1"/>
  <c r="I462" i="3"/>
  <c r="L462" i="3" s="1"/>
  <c r="I463" i="3"/>
  <c r="L463" i="3" s="1"/>
  <c r="I464" i="3"/>
  <c r="L464" i="3" s="1"/>
  <c r="I465" i="3"/>
  <c r="L465" i="3" s="1"/>
  <c r="I466" i="3"/>
  <c r="L466" i="3" s="1"/>
  <c r="I467" i="3"/>
  <c r="L467" i="3" s="1"/>
  <c r="I468" i="3"/>
  <c r="L468" i="3" s="1"/>
  <c r="I469" i="3"/>
  <c r="L469" i="3" s="1"/>
  <c r="I470" i="3"/>
  <c r="L470" i="3" s="1"/>
  <c r="I471" i="3"/>
  <c r="L471" i="3" s="1"/>
  <c r="I472" i="3"/>
  <c r="L472" i="3" s="1"/>
  <c r="I473" i="3"/>
  <c r="L473" i="3" s="1"/>
  <c r="I474" i="3"/>
  <c r="L474" i="3" s="1"/>
  <c r="I475" i="3"/>
  <c r="L475" i="3" s="1"/>
  <c r="I476" i="3"/>
  <c r="L476" i="3" s="1"/>
  <c r="I477" i="3"/>
  <c r="L477" i="3" s="1"/>
  <c r="I478" i="3"/>
  <c r="L478" i="3" s="1"/>
  <c r="I479" i="3"/>
  <c r="L479" i="3" s="1"/>
  <c r="I480" i="3"/>
  <c r="L480" i="3" s="1"/>
  <c r="I481" i="3"/>
  <c r="L481" i="3" s="1"/>
  <c r="I482" i="3"/>
  <c r="L482" i="3" s="1"/>
  <c r="I483" i="3"/>
  <c r="L483" i="3" s="1"/>
  <c r="I484" i="3"/>
  <c r="L484" i="3" s="1"/>
  <c r="I485" i="3"/>
  <c r="L485" i="3" s="1"/>
  <c r="I486" i="3"/>
  <c r="L486" i="3" s="1"/>
  <c r="I487" i="3"/>
  <c r="L487" i="3" s="1"/>
  <c r="I488" i="3"/>
  <c r="L488" i="3" s="1"/>
  <c r="I489" i="3"/>
  <c r="L489" i="3" s="1"/>
  <c r="I490" i="3"/>
  <c r="L490" i="3" s="1"/>
  <c r="I491" i="3"/>
  <c r="L491" i="3" s="1"/>
  <c r="I492" i="3"/>
  <c r="L492" i="3" s="1"/>
  <c r="I493" i="3"/>
  <c r="L493" i="3" s="1"/>
  <c r="I494" i="3"/>
  <c r="L494" i="3" s="1"/>
  <c r="I495" i="3"/>
  <c r="L495" i="3" s="1"/>
  <c r="I496" i="3"/>
  <c r="L496" i="3" s="1"/>
  <c r="I497" i="3"/>
  <c r="L497" i="3" s="1"/>
  <c r="I498" i="3"/>
  <c r="L498" i="3" s="1"/>
  <c r="I499" i="3"/>
  <c r="L499" i="3" s="1"/>
  <c r="I500" i="3"/>
  <c r="L500" i="3" s="1"/>
  <c r="I501" i="3"/>
  <c r="L501" i="3" s="1"/>
  <c r="I502" i="3"/>
  <c r="L502" i="3" s="1"/>
  <c r="I503" i="3"/>
  <c r="L503" i="3" s="1"/>
  <c r="I504" i="3"/>
  <c r="L504" i="3" s="1"/>
  <c r="I505" i="3"/>
  <c r="L505" i="3" s="1"/>
  <c r="I506" i="3"/>
  <c r="L506" i="3" s="1"/>
  <c r="I507" i="3"/>
  <c r="L507" i="3" s="1"/>
  <c r="I508" i="3"/>
  <c r="L508" i="3" s="1"/>
  <c r="I509" i="3"/>
  <c r="L509" i="3" s="1"/>
  <c r="I510" i="3"/>
  <c r="L510" i="3" s="1"/>
  <c r="I511" i="3"/>
  <c r="L511" i="3" s="1"/>
  <c r="I512" i="3"/>
  <c r="L512" i="3" s="1"/>
  <c r="I513" i="3"/>
  <c r="L513" i="3" s="1"/>
  <c r="I514" i="3"/>
  <c r="L514" i="3" s="1"/>
  <c r="I515" i="3"/>
  <c r="L515" i="3" s="1"/>
  <c r="I516" i="3"/>
  <c r="L516" i="3" s="1"/>
  <c r="I517" i="3"/>
  <c r="L517" i="3" s="1"/>
  <c r="I518" i="3"/>
  <c r="L518" i="3" s="1"/>
  <c r="I519" i="3"/>
  <c r="L519" i="3" s="1"/>
  <c r="I520" i="3"/>
  <c r="L520" i="3" s="1"/>
  <c r="I521" i="3"/>
  <c r="L521" i="3" s="1"/>
  <c r="I522" i="3"/>
  <c r="L522" i="3" s="1"/>
  <c r="I523" i="3"/>
  <c r="L523" i="3" s="1"/>
  <c r="I524" i="3"/>
  <c r="L524" i="3" s="1"/>
  <c r="I525" i="3"/>
  <c r="L525" i="3" s="1"/>
  <c r="I526" i="3"/>
  <c r="L526" i="3" s="1"/>
  <c r="I527" i="3"/>
  <c r="L527" i="3" s="1"/>
  <c r="I528" i="3"/>
  <c r="L528" i="3" s="1"/>
  <c r="I529" i="3"/>
  <c r="L529" i="3" s="1"/>
  <c r="I530" i="3"/>
  <c r="L530" i="3" s="1"/>
  <c r="I531" i="3"/>
  <c r="L531" i="3" s="1"/>
  <c r="I532" i="3"/>
  <c r="L532" i="3" s="1"/>
  <c r="I533" i="3"/>
  <c r="L533" i="3" s="1"/>
  <c r="I534" i="3"/>
  <c r="L534" i="3" s="1"/>
  <c r="I535" i="3"/>
  <c r="L535" i="3" s="1"/>
  <c r="I536" i="3"/>
  <c r="L536" i="3" s="1"/>
  <c r="I537" i="3"/>
  <c r="L537" i="3" s="1"/>
  <c r="I538" i="3"/>
  <c r="L538" i="3" s="1"/>
  <c r="I539" i="3"/>
  <c r="L539" i="3" s="1"/>
  <c r="I540" i="3"/>
  <c r="L540" i="3" s="1"/>
  <c r="I541" i="3"/>
  <c r="L541" i="3" s="1"/>
  <c r="I542" i="3"/>
  <c r="L542" i="3" s="1"/>
  <c r="I543" i="3"/>
  <c r="L543" i="3" s="1"/>
  <c r="I544" i="3"/>
  <c r="L544" i="3" s="1"/>
  <c r="I545" i="3"/>
  <c r="L545" i="3" s="1"/>
  <c r="I546" i="3"/>
  <c r="L546" i="3" s="1"/>
  <c r="I547" i="3"/>
  <c r="L547" i="3" s="1"/>
  <c r="I548" i="3"/>
  <c r="L548" i="3" s="1"/>
  <c r="I549" i="3"/>
  <c r="L549" i="3" s="1"/>
  <c r="I550" i="3"/>
  <c r="L550" i="3" s="1"/>
  <c r="I551" i="3"/>
  <c r="L551" i="3" s="1"/>
  <c r="I552" i="3"/>
  <c r="L552" i="3" s="1"/>
  <c r="I553" i="3"/>
  <c r="L553" i="3" s="1"/>
  <c r="I554" i="3"/>
  <c r="L554" i="3" s="1"/>
  <c r="I555" i="3"/>
  <c r="L555" i="3" s="1"/>
  <c r="I556" i="3"/>
  <c r="L556" i="3" s="1"/>
  <c r="I557" i="3"/>
  <c r="L557" i="3" s="1"/>
  <c r="I558" i="3"/>
  <c r="L558" i="3" s="1"/>
  <c r="I559" i="3"/>
  <c r="L559" i="3" s="1"/>
  <c r="I560" i="3"/>
  <c r="L560" i="3" s="1"/>
  <c r="I561" i="3"/>
  <c r="L561" i="3" s="1"/>
  <c r="I562" i="3"/>
  <c r="L562" i="3" s="1"/>
  <c r="I563" i="3"/>
  <c r="L563" i="3" s="1"/>
  <c r="I564" i="3"/>
  <c r="L564" i="3" s="1"/>
  <c r="I565" i="3"/>
  <c r="L565" i="3" s="1"/>
  <c r="I566" i="3"/>
  <c r="L566" i="3" s="1"/>
  <c r="I567" i="3"/>
  <c r="L567" i="3" s="1"/>
  <c r="I568" i="3"/>
  <c r="L568" i="3" s="1"/>
  <c r="I569" i="3"/>
  <c r="L569" i="3" s="1"/>
  <c r="I570" i="3"/>
  <c r="L570" i="3" s="1"/>
  <c r="I571" i="3"/>
  <c r="L571" i="3" s="1"/>
  <c r="I572" i="3"/>
  <c r="L572" i="3" s="1"/>
  <c r="I573" i="3"/>
  <c r="L573" i="3" s="1"/>
  <c r="I574" i="3"/>
  <c r="L574" i="3" s="1"/>
  <c r="I575" i="3"/>
  <c r="L575" i="3" s="1"/>
  <c r="I576" i="3"/>
  <c r="L576" i="3" s="1"/>
  <c r="I577" i="3"/>
  <c r="L577" i="3" s="1"/>
  <c r="I578" i="3"/>
  <c r="L578" i="3" s="1"/>
  <c r="I579" i="3"/>
  <c r="L579" i="3" s="1"/>
  <c r="I580" i="3"/>
  <c r="L580" i="3" s="1"/>
  <c r="I581" i="3"/>
  <c r="L581" i="3" s="1"/>
  <c r="I582" i="3"/>
  <c r="L582" i="3" s="1"/>
  <c r="I583" i="3"/>
  <c r="L583" i="3" s="1"/>
  <c r="I584" i="3"/>
  <c r="L584" i="3" s="1"/>
  <c r="I585" i="3"/>
  <c r="L585" i="3" s="1"/>
  <c r="I586" i="3"/>
  <c r="L586" i="3" s="1"/>
  <c r="I587" i="3"/>
  <c r="L587" i="3" s="1"/>
  <c r="I588" i="3"/>
  <c r="L588" i="3" s="1"/>
  <c r="I589" i="3"/>
  <c r="L589" i="3" s="1"/>
  <c r="I590" i="3"/>
  <c r="L590" i="3" s="1"/>
  <c r="I591" i="3"/>
  <c r="L591" i="3" s="1"/>
  <c r="I592" i="3"/>
  <c r="L592" i="3" s="1"/>
  <c r="I593" i="3"/>
  <c r="L593" i="3" s="1"/>
  <c r="I594" i="3"/>
  <c r="L594" i="3" s="1"/>
  <c r="I595" i="3"/>
  <c r="L595" i="3" s="1"/>
  <c r="I596" i="3"/>
  <c r="L596" i="3" s="1"/>
  <c r="I597" i="3"/>
  <c r="L597" i="3" s="1"/>
  <c r="I598" i="3"/>
  <c r="L598" i="3" s="1"/>
  <c r="I599" i="3"/>
  <c r="L599" i="3" s="1"/>
  <c r="I600" i="3"/>
  <c r="L600" i="3" s="1"/>
  <c r="I601" i="3"/>
  <c r="L601" i="3" s="1"/>
  <c r="I602" i="3"/>
  <c r="L602" i="3" s="1"/>
  <c r="I603" i="3"/>
  <c r="L603" i="3" s="1"/>
  <c r="I604" i="3"/>
  <c r="L604" i="3" s="1"/>
  <c r="I605" i="3"/>
  <c r="L605" i="3" s="1"/>
  <c r="I606" i="3"/>
  <c r="L606" i="3" s="1"/>
  <c r="I607" i="3"/>
  <c r="L607" i="3" s="1"/>
  <c r="I608" i="3"/>
  <c r="L608" i="3" s="1"/>
  <c r="I609" i="3"/>
  <c r="L609" i="3" s="1"/>
  <c r="I610" i="3"/>
  <c r="L610" i="3" s="1"/>
  <c r="I611" i="3"/>
  <c r="L611" i="3" s="1"/>
  <c r="I612" i="3"/>
  <c r="L612" i="3" s="1"/>
  <c r="I613" i="3"/>
  <c r="L613" i="3" s="1"/>
  <c r="I614" i="3"/>
  <c r="L614" i="3" s="1"/>
  <c r="I615" i="3"/>
  <c r="L615" i="3" s="1"/>
  <c r="I616" i="3"/>
  <c r="L616" i="3" s="1"/>
  <c r="I617" i="3"/>
  <c r="L617" i="3" s="1"/>
  <c r="I618" i="3"/>
  <c r="L618" i="3" s="1"/>
  <c r="I619" i="3"/>
  <c r="L619" i="3" s="1"/>
  <c r="I620" i="3"/>
  <c r="L620" i="3" s="1"/>
  <c r="I621" i="3"/>
  <c r="L621" i="3" s="1"/>
  <c r="I622" i="3"/>
  <c r="L622" i="3" s="1"/>
  <c r="I623" i="3"/>
  <c r="L623" i="3" s="1"/>
  <c r="I624" i="3"/>
  <c r="L624" i="3" s="1"/>
  <c r="I625" i="3"/>
  <c r="L625" i="3" s="1"/>
  <c r="I626" i="3"/>
  <c r="L626" i="3" s="1"/>
  <c r="I627" i="3"/>
  <c r="L627" i="3" s="1"/>
  <c r="I628" i="3"/>
  <c r="L628" i="3" s="1"/>
  <c r="I629" i="3"/>
  <c r="L629" i="3" s="1"/>
  <c r="I630" i="3"/>
  <c r="L630" i="3" s="1"/>
  <c r="I631" i="3"/>
  <c r="L631" i="3" s="1"/>
  <c r="I632" i="3"/>
  <c r="L632" i="3" s="1"/>
  <c r="I633" i="3"/>
  <c r="L633" i="3" s="1"/>
  <c r="I634" i="3"/>
  <c r="L634" i="3" s="1"/>
  <c r="I635" i="3"/>
  <c r="L635" i="3" s="1"/>
  <c r="I636" i="3"/>
  <c r="L636" i="3" s="1"/>
  <c r="I637" i="3"/>
  <c r="L637" i="3" s="1"/>
  <c r="I638" i="3"/>
  <c r="L638" i="3" s="1"/>
  <c r="I639" i="3"/>
  <c r="L639" i="3" s="1"/>
  <c r="I640" i="3"/>
  <c r="L640" i="3" s="1"/>
  <c r="I641" i="3"/>
  <c r="L641" i="3" s="1"/>
  <c r="I642" i="3"/>
  <c r="L642" i="3" s="1"/>
  <c r="I643" i="3"/>
  <c r="L643" i="3" s="1"/>
  <c r="I644" i="3"/>
  <c r="L644" i="3" s="1"/>
  <c r="I645" i="3"/>
  <c r="L645" i="3" s="1"/>
  <c r="I646" i="3"/>
  <c r="L646" i="3" s="1"/>
  <c r="I647" i="3"/>
  <c r="L647" i="3" s="1"/>
  <c r="I648" i="3"/>
  <c r="L648" i="3" s="1"/>
  <c r="I649" i="3"/>
  <c r="L649" i="3" s="1"/>
  <c r="I650" i="3"/>
  <c r="L650" i="3" s="1"/>
  <c r="I651" i="3"/>
  <c r="L651" i="3" s="1"/>
  <c r="I652" i="3"/>
  <c r="L652" i="3" s="1"/>
  <c r="I653" i="3"/>
  <c r="L653" i="3" s="1"/>
  <c r="I654" i="3"/>
  <c r="L654" i="3" s="1"/>
  <c r="I655" i="3"/>
  <c r="L655" i="3" s="1"/>
  <c r="I656" i="3"/>
  <c r="L656" i="3" s="1"/>
  <c r="I657" i="3"/>
  <c r="L657" i="3" s="1"/>
  <c r="I658" i="3"/>
  <c r="L658" i="3" s="1"/>
  <c r="I659" i="3"/>
  <c r="L659" i="3" s="1"/>
  <c r="I660" i="3"/>
  <c r="L660" i="3" s="1"/>
  <c r="I661" i="3"/>
  <c r="L661" i="3" s="1"/>
  <c r="I662" i="3"/>
  <c r="L662" i="3" s="1"/>
  <c r="I663" i="3"/>
  <c r="L663" i="3" s="1"/>
  <c r="I664" i="3"/>
  <c r="L664" i="3" s="1"/>
  <c r="I665" i="3"/>
  <c r="L665" i="3" s="1"/>
  <c r="I666" i="3"/>
  <c r="L666" i="3" s="1"/>
  <c r="I667" i="3"/>
  <c r="L667" i="3" s="1"/>
  <c r="I668" i="3"/>
  <c r="L668" i="3" s="1"/>
  <c r="I669" i="3"/>
  <c r="L669" i="3" s="1"/>
  <c r="I670" i="3"/>
  <c r="L670" i="3" s="1"/>
  <c r="I671" i="3"/>
  <c r="L671" i="3" s="1"/>
  <c r="I672" i="3"/>
  <c r="L672" i="3" s="1"/>
  <c r="I673" i="3"/>
  <c r="L673" i="3" s="1"/>
  <c r="I674" i="3"/>
  <c r="L674" i="3" s="1"/>
  <c r="I675" i="3"/>
  <c r="L675" i="3" s="1"/>
  <c r="I676" i="3"/>
  <c r="L676" i="3" s="1"/>
  <c r="I677" i="3"/>
  <c r="L677" i="3" s="1"/>
  <c r="I678" i="3"/>
  <c r="L678" i="3" s="1"/>
  <c r="I679" i="3"/>
  <c r="L679" i="3" s="1"/>
  <c r="I680" i="3"/>
  <c r="L680" i="3" s="1"/>
  <c r="I681" i="3"/>
  <c r="L681" i="3" s="1"/>
  <c r="I682" i="3"/>
  <c r="L682" i="3" s="1"/>
  <c r="I683" i="3"/>
  <c r="L683" i="3" s="1"/>
  <c r="I684" i="3"/>
  <c r="L684" i="3" s="1"/>
  <c r="I685" i="3"/>
  <c r="L685" i="3" s="1"/>
  <c r="I686" i="3"/>
  <c r="L686" i="3" s="1"/>
  <c r="I687" i="3"/>
  <c r="L687" i="3" s="1"/>
  <c r="I688" i="3"/>
  <c r="L688" i="3" s="1"/>
  <c r="I689" i="3"/>
  <c r="L689" i="3" s="1"/>
  <c r="I690" i="3"/>
  <c r="L690" i="3" s="1"/>
  <c r="I691" i="3"/>
  <c r="L691" i="3" s="1"/>
  <c r="I692" i="3"/>
  <c r="L692" i="3" s="1"/>
  <c r="I693" i="3"/>
  <c r="L693" i="3" s="1"/>
  <c r="I694" i="3"/>
  <c r="L694" i="3" s="1"/>
  <c r="I695" i="3"/>
  <c r="L695" i="3" s="1"/>
  <c r="I696" i="3"/>
  <c r="L696" i="3" s="1"/>
  <c r="I697" i="3"/>
  <c r="L697" i="3" s="1"/>
  <c r="I698" i="3"/>
  <c r="L698" i="3" s="1"/>
  <c r="I699" i="3"/>
  <c r="L699" i="3" s="1"/>
  <c r="I700" i="3"/>
  <c r="L700" i="3" s="1"/>
  <c r="I701" i="3"/>
  <c r="L701" i="3" s="1"/>
  <c r="I702" i="3"/>
  <c r="L702" i="3" s="1"/>
  <c r="I703" i="3"/>
  <c r="L703" i="3" s="1"/>
  <c r="I704" i="3"/>
  <c r="L704" i="3" s="1"/>
  <c r="I705" i="3"/>
  <c r="L705" i="3" s="1"/>
  <c r="I706" i="3"/>
  <c r="L706" i="3" s="1"/>
  <c r="I707" i="3"/>
  <c r="L707" i="3" s="1"/>
  <c r="I708" i="3"/>
  <c r="L708" i="3" s="1"/>
  <c r="I709" i="3"/>
  <c r="L709" i="3" s="1"/>
  <c r="I710" i="3"/>
  <c r="L710" i="3" s="1"/>
  <c r="I711" i="3"/>
  <c r="L711" i="3" s="1"/>
  <c r="I712" i="3"/>
  <c r="L712" i="3" s="1"/>
  <c r="I713" i="3"/>
  <c r="L713" i="3" s="1"/>
  <c r="I714" i="3"/>
  <c r="L714" i="3" s="1"/>
  <c r="I715" i="3"/>
  <c r="L715" i="3" s="1"/>
  <c r="I716" i="3"/>
  <c r="L716" i="3" s="1"/>
  <c r="I717" i="3"/>
  <c r="L717" i="3" s="1"/>
  <c r="I718" i="3"/>
  <c r="L718" i="3" s="1"/>
  <c r="I719" i="3"/>
  <c r="L719" i="3" s="1"/>
  <c r="I720" i="3"/>
  <c r="L720" i="3" s="1"/>
  <c r="I721" i="3"/>
  <c r="L721" i="3" s="1"/>
  <c r="I722" i="3"/>
  <c r="L722" i="3" s="1"/>
  <c r="I723" i="3"/>
  <c r="L723" i="3" s="1"/>
  <c r="I724" i="3"/>
  <c r="L724" i="3" s="1"/>
  <c r="I725" i="3"/>
  <c r="L725" i="3" s="1"/>
  <c r="I726" i="3"/>
  <c r="L726" i="3" s="1"/>
  <c r="I727" i="3"/>
  <c r="L727" i="3" s="1"/>
  <c r="I728" i="3"/>
  <c r="L728" i="3" s="1"/>
  <c r="I729" i="3"/>
  <c r="L729" i="3" s="1"/>
  <c r="I730" i="3"/>
  <c r="L730" i="3" s="1"/>
  <c r="I731" i="3"/>
  <c r="L731" i="3" s="1"/>
  <c r="I732" i="3"/>
  <c r="L732" i="3" s="1"/>
  <c r="I733" i="3"/>
  <c r="L733" i="3" s="1"/>
  <c r="I734" i="3"/>
  <c r="L734" i="3" s="1"/>
  <c r="I735" i="3"/>
  <c r="L735" i="3" s="1"/>
  <c r="I736" i="3"/>
  <c r="L736" i="3" s="1"/>
  <c r="I737" i="3"/>
  <c r="L737" i="3" s="1"/>
  <c r="I738" i="3"/>
  <c r="L738" i="3" s="1"/>
  <c r="I739" i="3"/>
  <c r="L739" i="3" s="1"/>
  <c r="I740" i="3"/>
  <c r="L740" i="3" s="1"/>
  <c r="I741" i="3"/>
  <c r="L741" i="3" s="1"/>
  <c r="I742" i="3"/>
  <c r="L742" i="3" s="1"/>
  <c r="I743" i="3"/>
  <c r="L743" i="3" s="1"/>
  <c r="I744" i="3"/>
  <c r="L744" i="3" s="1"/>
  <c r="I745" i="3"/>
  <c r="L745" i="3" s="1"/>
  <c r="I746" i="3"/>
  <c r="L746" i="3" s="1"/>
  <c r="I747" i="3"/>
  <c r="L747" i="3" s="1"/>
  <c r="I748" i="3"/>
  <c r="L748" i="3" s="1"/>
  <c r="I749" i="3"/>
  <c r="L749" i="3" s="1"/>
  <c r="I750" i="3"/>
  <c r="L750" i="3" s="1"/>
  <c r="I751" i="3"/>
  <c r="L751" i="3" s="1"/>
  <c r="I752" i="3"/>
  <c r="L752" i="3" s="1"/>
  <c r="I753" i="3"/>
  <c r="L753" i="3" s="1"/>
  <c r="I754" i="3"/>
  <c r="L754" i="3" s="1"/>
  <c r="I755" i="3"/>
  <c r="L755" i="3" s="1"/>
  <c r="I756" i="3"/>
  <c r="L756" i="3" s="1"/>
  <c r="I757" i="3"/>
  <c r="L757" i="3" s="1"/>
  <c r="I758" i="3"/>
  <c r="L758" i="3" s="1"/>
  <c r="I759" i="3"/>
  <c r="L759" i="3" s="1"/>
  <c r="I760" i="3"/>
  <c r="L760" i="3" s="1"/>
  <c r="I761" i="3"/>
  <c r="L761" i="3" s="1"/>
  <c r="I762" i="3"/>
  <c r="L762" i="3" s="1"/>
  <c r="I763" i="3"/>
  <c r="L763" i="3" s="1"/>
  <c r="I764" i="3"/>
  <c r="L764" i="3" s="1"/>
  <c r="I765" i="3"/>
  <c r="L765" i="3" s="1"/>
  <c r="I766" i="3"/>
  <c r="L766" i="3" s="1"/>
  <c r="I767" i="3"/>
  <c r="L767" i="3" s="1"/>
  <c r="I768" i="3"/>
  <c r="L768" i="3" s="1"/>
  <c r="I769" i="3"/>
  <c r="L769" i="3" s="1"/>
  <c r="I770" i="3"/>
  <c r="L770" i="3" s="1"/>
  <c r="I771" i="3"/>
  <c r="L771" i="3" s="1"/>
  <c r="I772" i="3"/>
  <c r="L772" i="3" s="1"/>
  <c r="I773" i="3"/>
  <c r="L773" i="3" s="1"/>
  <c r="I774" i="3"/>
  <c r="L774" i="3" s="1"/>
  <c r="I775" i="3"/>
  <c r="L775" i="3" s="1"/>
  <c r="I776" i="3"/>
  <c r="L776" i="3" s="1"/>
  <c r="I777" i="3"/>
  <c r="L777" i="3" s="1"/>
  <c r="I778" i="3"/>
  <c r="L778" i="3" s="1"/>
  <c r="I779" i="3"/>
  <c r="L779" i="3" s="1"/>
  <c r="I780" i="3"/>
  <c r="L780" i="3" s="1"/>
  <c r="I781" i="3"/>
  <c r="L781" i="3" s="1"/>
  <c r="I782" i="3"/>
  <c r="L782" i="3" s="1"/>
  <c r="I783" i="3"/>
  <c r="L783" i="3" s="1"/>
  <c r="I784" i="3"/>
  <c r="L784" i="3" s="1"/>
  <c r="I785" i="3"/>
  <c r="L785" i="3" s="1"/>
  <c r="I786" i="3"/>
  <c r="L786" i="3" s="1"/>
  <c r="I787" i="3"/>
  <c r="L787" i="3" s="1"/>
  <c r="I788" i="3"/>
  <c r="L788" i="3" s="1"/>
  <c r="I789" i="3"/>
  <c r="L789" i="3" s="1"/>
  <c r="I790" i="3"/>
  <c r="L790" i="3" s="1"/>
  <c r="I791" i="3"/>
  <c r="L791" i="3" s="1"/>
  <c r="I792" i="3"/>
  <c r="L792" i="3" s="1"/>
  <c r="I793" i="3"/>
  <c r="L793" i="3" s="1"/>
  <c r="I794" i="3"/>
  <c r="L794" i="3" s="1"/>
  <c r="I795" i="3"/>
  <c r="L795" i="3" s="1"/>
  <c r="I796" i="3"/>
  <c r="L796" i="3" s="1"/>
  <c r="I797" i="3"/>
  <c r="L797" i="3" s="1"/>
  <c r="I798" i="3"/>
  <c r="L798" i="3" s="1"/>
  <c r="I799" i="3"/>
  <c r="L799" i="3" s="1"/>
  <c r="I800" i="3"/>
  <c r="L800" i="3" s="1"/>
  <c r="I801" i="3"/>
  <c r="L801" i="3" s="1"/>
  <c r="I802" i="3"/>
  <c r="L802" i="3" s="1"/>
  <c r="I803" i="3"/>
  <c r="L803" i="3" s="1"/>
  <c r="I804" i="3"/>
  <c r="L804" i="3" s="1"/>
  <c r="I805" i="3"/>
  <c r="L805" i="3" s="1"/>
  <c r="I806" i="3"/>
  <c r="L806" i="3" s="1"/>
  <c r="I807" i="3"/>
  <c r="L807" i="3" s="1"/>
  <c r="I808" i="3"/>
  <c r="L808" i="3" s="1"/>
  <c r="I809" i="3"/>
  <c r="L809" i="3" s="1"/>
  <c r="I810" i="3"/>
  <c r="L810" i="3" s="1"/>
  <c r="I811" i="3"/>
  <c r="L811" i="3" s="1"/>
  <c r="I812" i="3"/>
  <c r="L812" i="3" s="1"/>
  <c r="I813" i="3"/>
  <c r="L813" i="3" s="1"/>
  <c r="I814" i="3"/>
  <c r="L814" i="3" s="1"/>
  <c r="I815" i="3"/>
  <c r="L815" i="3" s="1"/>
  <c r="I816" i="3"/>
  <c r="L816" i="3" s="1"/>
  <c r="I817" i="3"/>
  <c r="L817" i="3" s="1"/>
  <c r="I818" i="3"/>
  <c r="L818" i="3" s="1"/>
  <c r="I819" i="3"/>
  <c r="L819" i="3" s="1"/>
  <c r="I820" i="3"/>
  <c r="L820" i="3" s="1"/>
  <c r="I821" i="3"/>
  <c r="L821" i="3" s="1"/>
  <c r="I822" i="3"/>
  <c r="L822" i="3" s="1"/>
  <c r="I823" i="3"/>
  <c r="L823" i="3" s="1"/>
  <c r="I824" i="3"/>
  <c r="L824" i="3" s="1"/>
  <c r="I825" i="3"/>
  <c r="L825" i="3" s="1"/>
  <c r="I826" i="3"/>
  <c r="L826" i="3" s="1"/>
  <c r="I827" i="3"/>
  <c r="L827" i="3" s="1"/>
  <c r="I828" i="3"/>
  <c r="L828" i="3" s="1"/>
  <c r="I829" i="3"/>
  <c r="L829" i="3" s="1"/>
  <c r="I830" i="3"/>
  <c r="L830" i="3" s="1"/>
  <c r="I831" i="3"/>
  <c r="L831" i="3" s="1"/>
  <c r="I832" i="3"/>
  <c r="L832" i="3" s="1"/>
  <c r="I833" i="3"/>
  <c r="L833" i="3" s="1"/>
  <c r="I834" i="3"/>
  <c r="L834" i="3" s="1"/>
  <c r="I835" i="3"/>
  <c r="L835" i="3" s="1"/>
  <c r="I836" i="3"/>
  <c r="L836" i="3" s="1"/>
  <c r="I837" i="3"/>
  <c r="L837" i="3" s="1"/>
  <c r="I838" i="3"/>
  <c r="L838" i="3" s="1"/>
  <c r="I839" i="3"/>
  <c r="L839" i="3" s="1"/>
  <c r="I840" i="3"/>
  <c r="L840" i="3" s="1"/>
  <c r="I841" i="3"/>
  <c r="L841" i="3" s="1"/>
  <c r="I842" i="3"/>
  <c r="L842" i="3" s="1"/>
  <c r="I843" i="3"/>
  <c r="L843" i="3" s="1"/>
  <c r="I844" i="3"/>
  <c r="L844" i="3" s="1"/>
  <c r="I845" i="3"/>
  <c r="L845" i="3" s="1"/>
  <c r="I846" i="3"/>
  <c r="L846" i="3" s="1"/>
  <c r="I847" i="3"/>
  <c r="L847" i="3" s="1"/>
  <c r="I848" i="3"/>
  <c r="L848" i="3" s="1"/>
  <c r="I849" i="3"/>
  <c r="L849" i="3" s="1"/>
  <c r="I850" i="3"/>
  <c r="L850" i="3" s="1"/>
  <c r="I851" i="3"/>
  <c r="L851" i="3" s="1"/>
  <c r="I852" i="3"/>
  <c r="L852" i="3" s="1"/>
  <c r="I853" i="3"/>
  <c r="L853" i="3" s="1"/>
  <c r="I854" i="3"/>
  <c r="L854" i="3" s="1"/>
  <c r="I855" i="3"/>
  <c r="L855" i="3" s="1"/>
  <c r="I856" i="3"/>
  <c r="L856" i="3" s="1"/>
  <c r="I857" i="3"/>
  <c r="L857" i="3" s="1"/>
  <c r="I858" i="3"/>
  <c r="L858" i="3" s="1"/>
  <c r="I859" i="3"/>
  <c r="L859" i="3" s="1"/>
  <c r="I860" i="3"/>
  <c r="L860" i="3" s="1"/>
  <c r="I861" i="3"/>
  <c r="L861" i="3" s="1"/>
  <c r="I862" i="3"/>
  <c r="L862" i="3" s="1"/>
  <c r="I863" i="3"/>
  <c r="L863" i="3" s="1"/>
  <c r="I864" i="3"/>
  <c r="L864" i="3" s="1"/>
  <c r="I865" i="3"/>
  <c r="L865" i="3" s="1"/>
  <c r="I866" i="3"/>
  <c r="L866" i="3" s="1"/>
  <c r="I867" i="3"/>
  <c r="L867" i="3" s="1"/>
  <c r="I868" i="3"/>
  <c r="L868" i="3" s="1"/>
  <c r="I869" i="3"/>
  <c r="L869" i="3" s="1"/>
  <c r="I870" i="3"/>
  <c r="L870" i="3" s="1"/>
  <c r="I871" i="3"/>
  <c r="L871" i="3" s="1"/>
  <c r="I872" i="3"/>
  <c r="L872" i="3" s="1"/>
  <c r="I873" i="3"/>
  <c r="L873" i="3" s="1"/>
  <c r="I874" i="3"/>
  <c r="L874" i="3" s="1"/>
  <c r="I875" i="3"/>
  <c r="L875" i="3" s="1"/>
  <c r="I876" i="3"/>
  <c r="L876" i="3" s="1"/>
  <c r="I877" i="3"/>
  <c r="L877" i="3" s="1"/>
  <c r="I878" i="3"/>
  <c r="L878" i="3" s="1"/>
  <c r="I879" i="3"/>
  <c r="L879" i="3" s="1"/>
  <c r="I880" i="3"/>
  <c r="L880" i="3" s="1"/>
  <c r="I881" i="3"/>
  <c r="L881" i="3" s="1"/>
  <c r="I882" i="3"/>
  <c r="L882" i="3" s="1"/>
  <c r="I883" i="3"/>
  <c r="L883" i="3" s="1"/>
  <c r="I884" i="3"/>
  <c r="L884" i="3" s="1"/>
  <c r="I885" i="3"/>
  <c r="L885" i="3" s="1"/>
  <c r="I886" i="3"/>
  <c r="L886" i="3" s="1"/>
  <c r="I887" i="3"/>
  <c r="L887" i="3" s="1"/>
  <c r="I888" i="3"/>
  <c r="L888" i="3" s="1"/>
  <c r="I889" i="3"/>
  <c r="L889" i="3" s="1"/>
  <c r="I890" i="3"/>
  <c r="L890" i="3" s="1"/>
  <c r="I891" i="3"/>
  <c r="L891" i="3" s="1"/>
  <c r="I892" i="3"/>
  <c r="L892" i="3" s="1"/>
  <c r="I893" i="3"/>
  <c r="L893" i="3" s="1"/>
  <c r="I894" i="3"/>
  <c r="L894" i="3" s="1"/>
  <c r="I895" i="3"/>
  <c r="L895" i="3" s="1"/>
  <c r="I896" i="3"/>
  <c r="L896" i="3" s="1"/>
  <c r="I897" i="3"/>
  <c r="L897" i="3" s="1"/>
  <c r="I898" i="3"/>
  <c r="L898" i="3" s="1"/>
  <c r="I899" i="3"/>
  <c r="L899" i="3" s="1"/>
  <c r="I900" i="3"/>
  <c r="L900" i="3" s="1"/>
  <c r="I901" i="3"/>
  <c r="L901" i="3" s="1"/>
  <c r="I902" i="3"/>
  <c r="L902" i="3" s="1"/>
  <c r="I903" i="3"/>
  <c r="L903" i="3" s="1"/>
  <c r="I904" i="3"/>
  <c r="L904" i="3" s="1"/>
  <c r="I905" i="3"/>
  <c r="L905" i="3" s="1"/>
  <c r="I906" i="3"/>
  <c r="L906" i="3" s="1"/>
  <c r="I907" i="3"/>
  <c r="L907" i="3" s="1"/>
  <c r="I908" i="3"/>
  <c r="L908" i="3" s="1"/>
  <c r="I909" i="3"/>
  <c r="L909" i="3" s="1"/>
  <c r="I910" i="3"/>
  <c r="L910" i="3" s="1"/>
  <c r="I911" i="3"/>
  <c r="L911" i="3" s="1"/>
  <c r="I912" i="3"/>
  <c r="L912" i="3" s="1"/>
  <c r="I913" i="3"/>
  <c r="L913" i="3" s="1"/>
  <c r="I914" i="3"/>
  <c r="L914" i="3" s="1"/>
  <c r="I915" i="3"/>
  <c r="L915" i="3" s="1"/>
  <c r="I916" i="3"/>
  <c r="L916" i="3" s="1"/>
  <c r="I917" i="3"/>
  <c r="L917" i="3" s="1"/>
  <c r="I918" i="3"/>
  <c r="L918" i="3" s="1"/>
  <c r="I919" i="3"/>
  <c r="L919" i="3" s="1"/>
  <c r="I920" i="3"/>
  <c r="L920" i="3" s="1"/>
  <c r="I921" i="3"/>
  <c r="L921" i="3" s="1"/>
  <c r="I922" i="3"/>
  <c r="L922" i="3" s="1"/>
  <c r="I923" i="3"/>
  <c r="L923" i="3" s="1"/>
  <c r="I924" i="3"/>
  <c r="L924" i="3" s="1"/>
  <c r="I925" i="3"/>
  <c r="L925" i="3" s="1"/>
  <c r="I926" i="3"/>
  <c r="L926" i="3" s="1"/>
  <c r="I927" i="3"/>
  <c r="L927" i="3" s="1"/>
  <c r="I928" i="3"/>
  <c r="L928" i="3" s="1"/>
  <c r="I929" i="3"/>
  <c r="L929" i="3" s="1"/>
  <c r="I930" i="3"/>
  <c r="L930" i="3" s="1"/>
  <c r="I931" i="3"/>
  <c r="L931" i="3" s="1"/>
  <c r="I932" i="3"/>
  <c r="L932" i="3" s="1"/>
  <c r="I933" i="3"/>
  <c r="L933" i="3" s="1"/>
  <c r="I934" i="3"/>
  <c r="L934" i="3" s="1"/>
  <c r="I935" i="3"/>
  <c r="L935" i="3" s="1"/>
  <c r="I936" i="3"/>
  <c r="L936" i="3" s="1"/>
  <c r="I937" i="3"/>
  <c r="L937" i="3" s="1"/>
  <c r="I938" i="3"/>
  <c r="L938" i="3" s="1"/>
  <c r="I939" i="3"/>
  <c r="L939" i="3" s="1"/>
  <c r="I940" i="3"/>
  <c r="L940" i="3" s="1"/>
  <c r="I941" i="3"/>
  <c r="L941" i="3" s="1"/>
  <c r="I942" i="3"/>
  <c r="L942" i="3" s="1"/>
  <c r="I943" i="3"/>
  <c r="L943" i="3" s="1"/>
  <c r="I944" i="3"/>
  <c r="L944" i="3" s="1"/>
  <c r="I945" i="3"/>
  <c r="L945" i="3" s="1"/>
  <c r="I946" i="3"/>
  <c r="L946" i="3" s="1"/>
  <c r="I947" i="3"/>
  <c r="L947" i="3" s="1"/>
  <c r="I948" i="3"/>
  <c r="L948" i="3" s="1"/>
  <c r="I949" i="3"/>
  <c r="L949" i="3" s="1"/>
  <c r="I950" i="3"/>
  <c r="L950" i="3" s="1"/>
  <c r="I951" i="3"/>
  <c r="L951" i="3" s="1"/>
  <c r="I952" i="3"/>
  <c r="L952" i="3" s="1"/>
  <c r="I953" i="3"/>
  <c r="L953" i="3" s="1"/>
  <c r="I954" i="3"/>
  <c r="L954" i="3" s="1"/>
  <c r="I955" i="3"/>
  <c r="L955" i="3" s="1"/>
  <c r="I956" i="3"/>
  <c r="L956" i="3" s="1"/>
  <c r="I957" i="3"/>
  <c r="L957" i="3" s="1"/>
  <c r="I958" i="3"/>
  <c r="L958" i="3" s="1"/>
  <c r="I959" i="3"/>
  <c r="L959" i="3" s="1"/>
  <c r="I960" i="3"/>
  <c r="L960" i="3" s="1"/>
  <c r="I961" i="3"/>
  <c r="L961" i="3" s="1"/>
  <c r="I962" i="3"/>
  <c r="L962" i="3" s="1"/>
  <c r="I963" i="3"/>
  <c r="L963" i="3" s="1"/>
  <c r="I964" i="3"/>
  <c r="L964" i="3" s="1"/>
  <c r="I965" i="3"/>
  <c r="L965" i="3" s="1"/>
  <c r="I966" i="3"/>
  <c r="L966" i="3" s="1"/>
  <c r="I967" i="3"/>
  <c r="L967" i="3" s="1"/>
  <c r="I968" i="3"/>
  <c r="L968" i="3" s="1"/>
  <c r="I969" i="3"/>
  <c r="L969" i="3" s="1"/>
  <c r="I970" i="3"/>
  <c r="L970" i="3" s="1"/>
  <c r="I971" i="3"/>
  <c r="L971" i="3" s="1"/>
  <c r="I972" i="3"/>
  <c r="L972" i="3" s="1"/>
  <c r="I973" i="3"/>
  <c r="L973" i="3" s="1"/>
  <c r="I974" i="3"/>
  <c r="L974" i="3" s="1"/>
  <c r="I975" i="3"/>
  <c r="L975" i="3" s="1"/>
  <c r="I976" i="3"/>
  <c r="L976" i="3" s="1"/>
  <c r="I977" i="3"/>
  <c r="L977" i="3" s="1"/>
  <c r="I978" i="3"/>
  <c r="L978" i="3" s="1"/>
  <c r="I979" i="3"/>
  <c r="L979" i="3" s="1"/>
  <c r="I980" i="3"/>
  <c r="L980" i="3" s="1"/>
  <c r="I981" i="3"/>
  <c r="L981" i="3" s="1"/>
  <c r="I982" i="3"/>
  <c r="L982" i="3" s="1"/>
  <c r="I983" i="3"/>
  <c r="L983" i="3" s="1"/>
  <c r="I984" i="3"/>
  <c r="L984" i="3" s="1"/>
  <c r="I985" i="3"/>
  <c r="L985" i="3" s="1"/>
  <c r="I986" i="3"/>
  <c r="L986" i="3" s="1"/>
  <c r="I987" i="3"/>
  <c r="L987" i="3" s="1"/>
  <c r="I988" i="3"/>
  <c r="L988" i="3" s="1"/>
  <c r="I989" i="3"/>
  <c r="L989" i="3" s="1"/>
  <c r="I990" i="3"/>
  <c r="L990" i="3" s="1"/>
  <c r="I991" i="3"/>
  <c r="L991" i="3" s="1"/>
  <c r="I992" i="3"/>
  <c r="L992" i="3" s="1"/>
  <c r="I993" i="3"/>
  <c r="L993" i="3" s="1"/>
  <c r="I994" i="3"/>
  <c r="L994" i="3" s="1"/>
  <c r="I995" i="3"/>
  <c r="L995" i="3" s="1"/>
  <c r="I996" i="3"/>
  <c r="L996" i="3" s="1"/>
  <c r="I997" i="3"/>
  <c r="L997" i="3" s="1"/>
  <c r="I998" i="3"/>
  <c r="L998" i="3" s="1"/>
  <c r="I999" i="3"/>
  <c r="L999" i="3" s="1"/>
  <c r="I1000" i="3"/>
  <c r="L1000" i="3" s="1"/>
  <c r="I1001" i="3"/>
  <c r="L1001" i="3" s="1"/>
  <c r="I1002" i="3"/>
  <c r="L1002" i="3" s="1"/>
  <c r="I1003" i="3"/>
  <c r="L1003" i="3" s="1"/>
  <c r="I1004" i="3"/>
  <c r="L1004" i="3" s="1"/>
  <c r="I1005" i="3"/>
  <c r="L1005" i="3" s="1"/>
  <c r="I1006" i="3"/>
  <c r="L1006" i="3" s="1"/>
  <c r="I1007" i="3"/>
  <c r="L1007" i="3" s="1"/>
  <c r="I1008" i="3"/>
  <c r="L1008" i="3" s="1"/>
  <c r="I1009" i="3"/>
  <c r="L1009" i="3" s="1"/>
  <c r="I1010" i="3"/>
  <c r="L1010" i="3" s="1"/>
  <c r="I1011" i="3"/>
  <c r="L1011" i="3" s="1"/>
  <c r="I1012" i="3"/>
  <c r="L1012" i="3" s="1"/>
  <c r="I1013" i="3"/>
  <c r="L1013" i="3" s="1"/>
  <c r="I1014" i="3"/>
  <c r="L1014" i="3" s="1"/>
  <c r="I1015" i="3"/>
  <c r="L1015" i="3" s="1"/>
  <c r="I1016" i="3"/>
  <c r="L1016" i="3" s="1"/>
  <c r="I1017" i="3"/>
  <c r="L1017" i="3" s="1"/>
  <c r="I1018" i="3"/>
  <c r="L1018" i="3" s="1"/>
  <c r="I1019" i="3"/>
  <c r="L1019" i="3" s="1"/>
  <c r="I1020" i="3"/>
  <c r="L1020" i="3" s="1"/>
  <c r="I1021" i="3"/>
  <c r="L1021" i="3" s="1"/>
  <c r="I1022" i="3"/>
  <c r="L1022" i="3" s="1"/>
  <c r="I1023" i="3"/>
  <c r="L1023" i="3" s="1"/>
  <c r="I1024" i="3"/>
  <c r="L1024" i="3" s="1"/>
  <c r="I1025" i="3"/>
  <c r="L1025" i="3" s="1"/>
  <c r="I1026" i="3"/>
  <c r="L1026" i="3" s="1"/>
  <c r="I1027" i="3"/>
  <c r="L1027" i="3" s="1"/>
  <c r="I1028" i="3"/>
  <c r="L1028" i="3" s="1"/>
  <c r="I1029" i="3"/>
  <c r="L1029" i="3" s="1"/>
  <c r="I1030" i="3"/>
  <c r="L1030" i="3" s="1"/>
  <c r="I1031" i="3"/>
  <c r="L1031" i="3" s="1"/>
  <c r="I1032" i="3"/>
  <c r="L1032" i="3" s="1"/>
  <c r="I1033" i="3"/>
  <c r="L1033" i="3" s="1"/>
  <c r="I1034" i="3"/>
  <c r="L1034" i="3" s="1"/>
  <c r="I1035" i="3"/>
  <c r="L1035" i="3" s="1"/>
  <c r="I1036" i="3"/>
  <c r="L1036" i="3" s="1"/>
  <c r="I1037" i="3"/>
  <c r="L1037" i="3" s="1"/>
  <c r="I1038" i="3"/>
  <c r="L1038" i="3" s="1"/>
  <c r="I1039" i="3"/>
  <c r="L1039" i="3" s="1"/>
  <c r="I1040" i="3"/>
  <c r="L1040" i="3" s="1"/>
  <c r="I1041" i="3"/>
  <c r="L1041" i="3" s="1"/>
  <c r="I1042" i="3"/>
  <c r="L1042" i="3" s="1"/>
  <c r="I1043" i="3"/>
  <c r="L1043" i="3" s="1"/>
  <c r="I1044" i="3"/>
  <c r="L1044" i="3" s="1"/>
  <c r="I1045" i="3"/>
  <c r="L1045" i="3" s="1"/>
  <c r="I1046" i="3"/>
  <c r="L1046" i="3" s="1"/>
  <c r="I1047" i="3"/>
  <c r="L1047" i="3" s="1"/>
  <c r="I1048" i="3"/>
  <c r="L1048" i="3" s="1"/>
  <c r="I1049" i="3"/>
  <c r="L1049" i="3" s="1"/>
  <c r="I1050" i="3"/>
  <c r="L1050" i="3" s="1"/>
  <c r="I1051" i="3"/>
  <c r="L1051" i="3" s="1"/>
  <c r="I1052" i="3"/>
  <c r="L1052" i="3" s="1"/>
  <c r="I1053" i="3"/>
  <c r="L1053" i="3" s="1"/>
  <c r="I1054" i="3"/>
  <c r="L1054" i="3" s="1"/>
  <c r="I1055" i="3"/>
  <c r="L1055" i="3" s="1"/>
  <c r="I1056" i="3"/>
  <c r="L1056" i="3" s="1"/>
  <c r="I1057" i="3"/>
  <c r="L1057" i="3" s="1"/>
  <c r="I1058" i="3"/>
  <c r="L1058" i="3" s="1"/>
  <c r="I1059" i="3"/>
  <c r="L1059" i="3" s="1"/>
  <c r="I1060" i="3"/>
  <c r="L1060" i="3" s="1"/>
  <c r="I1061" i="3"/>
  <c r="L1061" i="3" s="1"/>
  <c r="I1062" i="3"/>
  <c r="L1062" i="3" s="1"/>
  <c r="I1063" i="3"/>
  <c r="L1063" i="3" s="1"/>
  <c r="I1064" i="3"/>
  <c r="L1064" i="3" s="1"/>
  <c r="I1065" i="3"/>
  <c r="L1065" i="3" s="1"/>
  <c r="I1066" i="3"/>
  <c r="L1066" i="3" s="1"/>
  <c r="I1067" i="3"/>
  <c r="L1067" i="3" s="1"/>
  <c r="I1068" i="3"/>
  <c r="L1068" i="3" s="1"/>
  <c r="I1069" i="3"/>
  <c r="L1069" i="3" s="1"/>
  <c r="A74" i="3"/>
  <c r="D74" i="3" s="1"/>
  <c r="A75" i="3"/>
  <c r="D75" i="3" s="1"/>
  <c r="A77" i="3"/>
  <c r="D77" i="3" s="1"/>
  <c r="A78" i="3"/>
  <c r="D78" i="3" s="1"/>
  <c r="A79" i="3"/>
  <c r="D79" i="3" s="1"/>
  <c r="A80" i="3"/>
  <c r="D80" i="3" s="1"/>
  <c r="A81" i="3"/>
  <c r="D81" i="3" s="1"/>
  <c r="A82" i="3"/>
  <c r="D82" i="3" s="1"/>
  <c r="A83" i="3"/>
  <c r="D83" i="3" s="1"/>
  <c r="A84" i="3"/>
  <c r="D84" i="3" s="1"/>
  <c r="A85" i="3"/>
  <c r="D85" i="3" s="1"/>
  <c r="A86" i="3"/>
  <c r="D86" i="3" s="1"/>
  <c r="A87" i="3"/>
  <c r="D87" i="3" s="1"/>
  <c r="A88" i="3"/>
  <c r="D88" i="3" s="1"/>
  <c r="A89" i="3"/>
  <c r="D89" i="3" s="1"/>
  <c r="A90" i="3"/>
  <c r="D90" i="3" s="1"/>
  <c r="A91" i="3"/>
  <c r="D91" i="3" s="1"/>
  <c r="A92" i="3"/>
  <c r="D92" i="3" s="1"/>
  <c r="A93" i="3"/>
  <c r="D93" i="3" s="1"/>
  <c r="A94" i="3"/>
  <c r="D94" i="3" s="1"/>
  <c r="A95" i="3"/>
  <c r="D95" i="3" s="1"/>
  <c r="A96" i="3"/>
  <c r="D96" i="3" s="1"/>
  <c r="A97" i="3"/>
  <c r="D97" i="3" s="1"/>
  <c r="A98" i="3"/>
  <c r="D98" i="3" s="1"/>
  <c r="A99" i="3"/>
  <c r="D99" i="3" s="1"/>
  <c r="A100" i="3"/>
  <c r="D100" i="3" s="1"/>
  <c r="A101" i="3"/>
  <c r="D101" i="3" s="1"/>
  <c r="A102" i="3"/>
  <c r="D102" i="3" s="1"/>
  <c r="A103" i="3"/>
  <c r="D103" i="3" s="1"/>
  <c r="A104" i="3"/>
  <c r="D104" i="3" s="1"/>
  <c r="A105" i="3"/>
  <c r="D105" i="3" s="1"/>
  <c r="A106" i="3"/>
  <c r="D106" i="3" s="1"/>
  <c r="A107" i="3"/>
  <c r="D107" i="3" s="1"/>
  <c r="A108" i="3"/>
  <c r="D108" i="3" s="1"/>
  <c r="A109" i="3"/>
  <c r="D109" i="3" s="1"/>
  <c r="A110" i="3"/>
  <c r="D110" i="3" s="1"/>
  <c r="A111" i="3"/>
  <c r="D111" i="3" s="1"/>
  <c r="A112" i="3"/>
  <c r="D112" i="3" s="1"/>
  <c r="A113" i="3"/>
  <c r="D113" i="3" s="1"/>
  <c r="A114" i="3"/>
  <c r="D114" i="3" s="1"/>
  <c r="A115" i="3"/>
  <c r="D115" i="3" s="1"/>
  <c r="A116" i="3"/>
  <c r="D116" i="3" s="1"/>
  <c r="A117" i="3"/>
  <c r="D117" i="3" s="1"/>
  <c r="A118" i="3"/>
  <c r="D118" i="3" s="1"/>
  <c r="A119" i="3"/>
  <c r="D119" i="3" s="1"/>
  <c r="A120" i="3"/>
  <c r="D120" i="3" s="1"/>
  <c r="A121" i="3"/>
  <c r="D121" i="3" s="1"/>
  <c r="A122" i="3"/>
  <c r="D122" i="3" s="1"/>
  <c r="A123" i="3"/>
  <c r="D123" i="3" s="1"/>
  <c r="A124" i="3"/>
  <c r="D124" i="3" s="1"/>
  <c r="A125" i="3"/>
  <c r="D125" i="3" s="1"/>
  <c r="A126" i="3"/>
  <c r="D126" i="3" s="1"/>
  <c r="A127" i="3"/>
  <c r="D127" i="3" s="1"/>
  <c r="A128" i="3"/>
  <c r="D128" i="3" s="1"/>
  <c r="A129" i="3"/>
  <c r="D129" i="3" s="1"/>
  <c r="A130" i="3"/>
  <c r="D130" i="3" s="1"/>
  <c r="A131" i="3"/>
  <c r="D131" i="3" s="1"/>
  <c r="A132" i="3"/>
  <c r="D132" i="3" s="1"/>
  <c r="A133" i="3"/>
  <c r="D133" i="3" s="1"/>
  <c r="A134" i="3"/>
  <c r="D134" i="3" s="1"/>
  <c r="A135" i="3"/>
  <c r="D135" i="3" s="1"/>
  <c r="A136" i="3"/>
  <c r="D136" i="3" s="1"/>
  <c r="A137" i="3"/>
  <c r="D137" i="3" s="1"/>
  <c r="A138" i="3"/>
  <c r="D138" i="3" s="1"/>
  <c r="A139" i="3"/>
  <c r="D139" i="3" s="1"/>
  <c r="A140" i="3"/>
  <c r="D140" i="3" s="1"/>
  <c r="A141" i="3"/>
  <c r="D141" i="3" s="1"/>
  <c r="A142" i="3"/>
  <c r="D142" i="3" s="1"/>
  <c r="A143" i="3"/>
  <c r="D143" i="3" s="1"/>
  <c r="A144" i="3"/>
  <c r="D144" i="3" s="1"/>
  <c r="A145" i="3"/>
  <c r="D145" i="3" s="1"/>
  <c r="A146" i="3"/>
  <c r="D146" i="3" s="1"/>
  <c r="A147" i="3"/>
  <c r="D147" i="3" s="1"/>
  <c r="A148" i="3"/>
  <c r="D148" i="3" s="1"/>
  <c r="A149" i="3"/>
  <c r="D149" i="3" s="1"/>
  <c r="A150" i="3"/>
  <c r="D150" i="3" s="1"/>
  <c r="A151" i="3"/>
  <c r="D151" i="3" s="1"/>
  <c r="A152" i="3"/>
  <c r="D152" i="3" s="1"/>
  <c r="A153" i="3"/>
  <c r="D153" i="3" s="1"/>
  <c r="A154" i="3"/>
  <c r="D154" i="3" s="1"/>
  <c r="A155" i="3"/>
  <c r="D155" i="3" s="1"/>
  <c r="A156" i="3"/>
  <c r="D156" i="3" s="1"/>
  <c r="A157" i="3"/>
  <c r="D157" i="3" s="1"/>
  <c r="A158" i="3"/>
  <c r="D158" i="3" s="1"/>
  <c r="A159" i="3"/>
  <c r="D159" i="3" s="1"/>
  <c r="A160" i="3"/>
  <c r="D160" i="3" s="1"/>
  <c r="A161" i="3"/>
  <c r="D161" i="3" s="1"/>
  <c r="A162" i="3"/>
  <c r="D162" i="3" s="1"/>
  <c r="A163" i="3"/>
  <c r="D163" i="3" s="1"/>
  <c r="A164" i="3"/>
  <c r="D164" i="3" s="1"/>
  <c r="A165" i="3"/>
  <c r="D165" i="3" s="1"/>
  <c r="A166" i="3"/>
  <c r="D166" i="3" s="1"/>
  <c r="A167" i="3"/>
  <c r="D167" i="3" s="1"/>
  <c r="A168" i="3"/>
  <c r="D168" i="3" s="1"/>
  <c r="A169" i="3"/>
  <c r="D169" i="3" s="1"/>
  <c r="A170" i="3"/>
  <c r="D170" i="3" s="1"/>
  <c r="A171" i="3"/>
  <c r="D171" i="3" s="1"/>
  <c r="A172" i="3"/>
  <c r="D172" i="3" s="1"/>
  <c r="A173" i="3"/>
  <c r="D173" i="3" s="1"/>
  <c r="A174" i="3"/>
  <c r="D174" i="3" s="1"/>
  <c r="A175" i="3"/>
  <c r="D175" i="3" s="1"/>
  <c r="A176" i="3"/>
  <c r="D176" i="3" s="1"/>
  <c r="A177" i="3"/>
  <c r="D177" i="3" s="1"/>
  <c r="A178" i="3"/>
  <c r="D178" i="3" s="1"/>
  <c r="A179" i="3"/>
  <c r="D179" i="3" s="1"/>
  <c r="A180" i="3"/>
  <c r="D180" i="3" s="1"/>
  <c r="A181" i="3"/>
  <c r="D181" i="3" s="1"/>
  <c r="A182" i="3"/>
  <c r="D182" i="3" s="1"/>
  <c r="A183" i="3"/>
  <c r="D183" i="3" s="1"/>
  <c r="A184" i="3"/>
  <c r="D184" i="3" s="1"/>
  <c r="A185" i="3"/>
  <c r="D185" i="3" s="1"/>
  <c r="A186" i="3"/>
  <c r="D186" i="3" s="1"/>
  <c r="A187" i="3"/>
  <c r="D187" i="3" s="1"/>
  <c r="A188" i="3"/>
  <c r="D188" i="3" s="1"/>
  <c r="A189" i="3"/>
  <c r="D189" i="3" s="1"/>
  <c r="A190" i="3"/>
  <c r="D190" i="3" s="1"/>
  <c r="A191" i="3"/>
  <c r="D191" i="3" s="1"/>
  <c r="A192" i="3"/>
  <c r="D192" i="3" s="1"/>
  <c r="A193" i="3"/>
  <c r="D193" i="3" s="1"/>
  <c r="A194" i="3"/>
  <c r="D194" i="3" s="1"/>
  <c r="A195" i="3"/>
  <c r="D195" i="3" s="1"/>
  <c r="A196" i="3"/>
  <c r="D196" i="3" s="1"/>
  <c r="A197" i="3"/>
  <c r="D197" i="3" s="1"/>
  <c r="A198" i="3"/>
  <c r="D198" i="3" s="1"/>
  <c r="A199" i="3"/>
  <c r="D199" i="3" s="1"/>
  <c r="A200" i="3"/>
  <c r="D200" i="3" s="1"/>
  <c r="A201" i="3"/>
  <c r="D201" i="3" s="1"/>
  <c r="A202" i="3"/>
  <c r="D202" i="3" s="1"/>
  <c r="A203" i="3"/>
  <c r="D203" i="3" s="1"/>
  <c r="A204" i="3"/>
  <c r="D204" i="3" s="1"/>
  <c r="A205" i="3"/>
  <c r="D205" i="3" s="1"/>
  <c r="A206" i="3"/>
  <c r="D206" i="3" s="1"/>
  <c r="A207" i="3"/>
  <c r="D207" i="3" s="1"/>
  <c r="A208" i="3"/>
  <c r="D208" i="3" s="1"/>
  <c r="A209" i="3"/>
  <c r="D209" i="3" s="1"/>
  <c r="A210" i="3"/>
  <c r="D210" i="3" s="1"/>
  <c r="A211" i="3"/>
  <c r="D211" i="3" s="1"/>
  <c r="A212" i="3"/>
  <c r="D212" i="3" s="1"/>
  <c r="A213" i="3"/>
  <c r="D213" i="3" s="1"/>
  <c r="A214" i="3"/>
  <c r="D214" i="3" s="1"/>
  <c r="A215" i="3"/>
  <c r="D215" i="3" s="1"/>
  <c r="A216" i="3"/>
  <c r="D216" i="3" s="1"/>
  <c r="A217" i="3"/>
  <c r="D217" i="3" s="1"/>
  <c r="A218" i="3"/>
  <c r="D218" i="3" s="1"/>
  <c r="A219" i="3"/>
  <c r="D219" i="3" s="1"/>
  <c r="A220" i="3"/>
  <c r="D220" i="3" s="1"/>
  <c r="A221" i="3"/>
  <c r="D221" i="3" s="1"/>
  <c r="A222" i="3"/>
  <c r="D222" i="3" s="1"/>
  <c r="A223" i="3"/>
  <c r="D223" i="3" s="1"/>
  <c r="A224" i="3"/>
  <c r="D224" i="3" s="1"/>
  <c r="A225" i="3"/>
  <c r="D225" i="3" s="1"/>
  <c r="A226" i="3"/>
  <c r="D226" i="3" s="1"/>
  <c r="A227" i="3"/>
  <c r="D227" i="3" s="1"/>
  <c r="A228" i="3"/>
  <c r="D228" i="3" s="1"/>
  <c r="A229" i="3"/>
  <c r="D229" i="3" s="1"/>
  <c r="A230" i="3"/>
  <c r="D230" i="3" s="1"/>
  <c r="A231" i="3"/>
  <c r="D231" i="3" s="1"/>
  <c r="A232" i="3"/>
  <c r="D232" i="3" s="1"/>
  <c r="A233" i="3"/>
  <c r="D233" i="3" s="1"/>
  <c r="A234" i="3"/>
  <c r="D234" i="3" s="1"/>
  <c r="A235" i="3"/>
  <c r="D235" i="3" s="1"/>
  <c r="A236" i="3"/>
  <c r="D236" i="3" s="1"/>
  <c r="A237" i="3"/>
  <c r="D237" i="3" s="1"/>
  <c r="A238" i="3"/>
  <c r="D238" i="3" s="1"/>
  <c r="A239" i="3"/>
  <c r="D239" i="3" s="1"/>
  <c r="A240" i="3"/>
  <c r="D240" i="3" s="1"/>
  <c r="A241" i="3"/>
  <c r="D241" i="3" s="1"/>
  <c r="A242" i="3"/>
  <c r="D242" i="3" s="1"/>
  <c r="A243" i="3"/>
  <c r="D243" i="3" s="1"/>
  <c r="A244" i="3"/>
  <c r="D244" i="3" s="1"/>
  <c r="A245" i="3"/>
  <c r="D245" i="3" s="1"/>
  <c r="A246" i="3"/>
  <c r="D246" i="3" s="1"/>
  <c r="A247" i="3"/>
  <c r="D247" i="3" s="1"/>
  <c r="A248" i="3"/>
  <c r="D248" i="3" s="1"/>
  <c r="A249" i="3"/>
  <c r="D249" i="3" s="1"/>
  <c r="A250" i="3"/>
  <c r="D250" i="3" s="1"/>
  <c r="A251" i="3"/>
  <c r="D251" i="3" s="1"/>
  <c r="A252" i="3"/>
  <c r="D252" i="3" s="1"/>
  <c r="A253" i="3"/>
  <c r="D253" i="3" s="1"/>
  <c r="A254" i="3"/>
  <c r="D254" i="3" s="1"/>
  <c r="A255" i="3"/>
  <c r="D255" i="3" s="1"/>
  <c r="A256" i="3"/>
  <c r="D256" i="3" s="1"/>
  <c r="A257" i="3"/>
  <c r="D257" i="3" s="1"/>
  <c r="A258" i="3"/>
  <c r="D258" i="3" s="1"/>
  <c r="A259" i="3"/>
  <c r="D259" i="3" s="1"/>
  <c r="A260" i="3"/>
  <c r="D260" i="3" s="1"/>
  <c r="A261" i="3"/>
  <c r="D261" i="3" s="1"/>
  <c r="A262" i="3"/>
  <c r="D262" i="3" s="1"/>
  <c r="A263" i="3"/>
  <c r="D263" i="3" s="1"/>
  <c r="A264" i="3"/>
  <c r="D264" i="3" s="1"/>
  <c r="A265" i="3"/>
  <c r="D265" i="3" s="1"/>
  <c r="A266" i="3"/>
  <c r="D266" i="3" s="1"/>
  <c r="A267" i="3"/>
  <c r="D267" i="3" s="1"/>
  <c r="A268" i="3"/>
  <c r="D268" i="3" s="1"/>
  <c r="A269" i="3"/>
  <c r="D269" i="3" s="1"/>
  <c r="A270" i="3"/>
  <c r="D270" i="3" s="1"/>
  <c r="A271" i="3"/>
  <c r="D271" i="3" s="1"/>
  <c r="A272" i="3"/>
  <c r="D272" i="3" s="1"/>
  <c r="A273" i="3"/>
  <c r="D273" i="3" s="1"/>
  <c r="A274" i="3"/>
  <c r="D274" i="3" s="1"/>
  <c r="A275" i="3"/>
  <c r="D275" i="3" s="1"/>
  <c r="A276" i="3"/>
  <c r="D276" i="3" s="1"/>
  <c r="A277" i="3"/>
  <c r="D277" i="3" s="1"/>
  <c r="A278" i="3"/>
  <c r="D278" i="3" s="1"/>
  <c r="A279" i="3"/>
  <c r="D279" i="3" s="1"/>
  <c r="A280" i="3"/>
  <c r="D280" i="3" s="1"/>
  <c r="A281" i="3"/>
  <c r="D281" i="3" s="1"/>
  <c r="A282" i="3"/>
  <c r="D282" i="3" s="1"/>
  <c r="A283" i="3"/>
  <c r="D283" i="3" s="1"/>
  <c r="A284" i="3"/>
  <c r="D284" i="3" s="1"/>
  <c r="A285" i="3"/>
  <c r="D285" i="3" s="1"/>
  <c r="A286" i="3"/>
  <c r="D286" i="3" s="1"/>
  <c r="A287" i="3"/>
  <c r="D287" i="3" s="1"/>
  <c r="A288" i="3"/>
  <c r="D288" i="3" s="1"/>
  <c r="A289" i="3"/>
  <c r="D289" i="3" s="1"/>
  <c r="A290" i="3"/>
  <c r="D290" i="3" s="1"/>
  <c r="A291" i="3"/>
  <c r="D291" i="3" s="1"/>
  <c r="A292" i="3"/>
  <c r="D292" i="3" s="1"/>
  <c r="A293" i="3"/>
  <c r="D293" i="3" s="1"/>
  <c r="A294" i="3"/>
  <c r="D294" i="3" s="1"/>
  <c r="A295" i="3"/>
  <c r="D295" i="3" s="1"/>
  <c r="A296" i="3"/>
  <c r="D296" i="3" s="1"/>
  <c r="A297" i="3"/>
  <c r="D297" i="3" s="1"/>
  <c r="A298" i="3"/>
  <c r="D298" i="3" s="1"/>
  <c r="A299" i="3"/>
  <c r="D299" i="3" s="1"/>
  <c r="A300" i="3"/>
  <c r="D300" i="3" s="1"/>
  <c r="A301" i="3"/>
  <c r="D301" i="3" s="1"/>
  <c r="A302" i="3"/>
  <c r="D302" i="3" s="1"/>
  <c r="A303" i="3"/>
  <c r="D303" i="3" s="1"/>
  <c r="A304" i="3"/>
  <c r="D304" i="3" s="1"/>
  <c r="A305" i="3"/>
  <c r="D305" i="3" s="1"/>
  <c r="A306" i="3"/>
  <c r="D306" i="3" s="1"/>
  <c r="A307" i="3"/>
  <c r="D307" i="3" s="1"/>
  <c r="A308" i="3"/>
  <c r="D308" i="3" s="1"/>
  <c r="A309" i="3"/>
  <c r="D309" i="3" s="1"/>
  <c r="A310" i="3"/>
  <c r="D310" i="3" s="1"/>
  <c r="A311" i="3"/>
  <c r="D311" i="3" s="1"/>
  <c r="A312" i="3"/>
  <c r="D312" i="3" s="1"/>
  <c r="A313" i="3"/>
  <c r="D313" i="3" s="1"/>
  <c r="A314" i="3"/>
  <c r="D314" i="3" s="1"/>
  <c r="A315" i="3"/>
  <c r="D315" i="3" s="1"/>
  <c r="A316" i="3"/>
  <c r="D316" i="3" s="1"/>
  <c r="A317" i="3"/>
  <c r="D317" i="3" s="1"/>
  <c r="A318" i="3"/>
  <c r="D318" i="3" s="1"/>
  <c r="A319" i="3"/>
  <c r="D319" i="3" s="1"/>
  <c r="A320" i="3"/>
  <c r="D320" i="3" s="1"/>
  <c r="A321" i="3"/>
  <c r="D321" i="3" s="1"/>
  <c r="A322" i="3"/>
  <c r="D322" i="3" s="1"/>
  <c r="A323" i="3"/>
  <c r="D323" i="3" s="1"/>
  <c r="A324" i="3"/>
  <c r="D324" i="3" s="1"/>
  <c r="A325" i="3"/>
  <c r="D325" i="3" s="1"/>
  <c r="A326" i="3"/>
  <c r="D326" i="3" s="1"/>
  <c r="A327" i="3"/>
  <c r="D327" i="3" s="1"/>
  <c r="A328" i="3"/>
  <c r="D328" i="3" s="1"/>
  <c r="A329" i="3"/>
  <c r="D329" i="3" s="1"/>
  <c r="A330" i="3"/>
  <c r="D330" i="3" s="1"/>
  <c r="A331" i="3"/>
  <c r="D331" i="3" s="1"/>
  <c r="A332" i="3"/>
  <c r="D332" i="3" s="1"/>
  <c r="A333" i="3"/>
  <c r="D333" i="3" s="1"/>
  <c r="A334" i="3"/>
  <c r="D334" i="3" s="1"/>
  <c r="A335" i="3"/>
  <c r="D335" i="3" s="1"/>
  <c r="A336" i="3"/>
  <c r="D336" i="3" s="1"/>
  <c r="A337" i="3"/>
  <c r="D337" i="3" s="1"/>
  <c r="A338" i="3"/>
  <c r="D338" i="3" s="1"/>
  <c r="A339" i="3"/>
  <c r="D339" i="3" s="1"/>
  <c r="A340" i="3"/>
  <c r="D340" i="3" s="1"/>
  <c r="A341" i="3"/>
  <c r="D341" i="3" s="1"/>
  <c r="A342" i="3"/>
  <c r="D342" i="3" s="1"/>
  <c r="A343" i="3"/>
  <c r="D343" i="3" s="1"/>
  <c r="A344" i="3"/>
  <c r="D344" i="3" s="1"/>
  <c r="A345" i="3"/>
  <c r="D345" i="3" s="1"/>
  <c r="A346" i="3"/>
  <c r="D346" i="3" s="1"/>
  <c r="A347" i="3"/>
  <c r="D347" i="3" s="1"/>
  <c r="A348" i="3"/>
  <c r="D348" i="3" s="1"/>
  <c r="A349" i="3"/>
  <c r="D349" i="3" s="1"/>
  <c r="A350" i="3"/>
  <c r="D350" i="3" s="1"/>
  <c r="A351" i="3"/>
  <c r="D351" i="3" s="1"/>
  <c r="A352" i="3"/>
  <c r="D352" i="3" s="1"/>
  <c r="A353" i="3"/>
  <c r="D353" i="3" s="1"/>
  <c r="A354" i="3"/>
  <c r="D354" i="3" s="1"/>
  <c r="A355" i="3"/>
  <c r="D355" i="3" s="1"/>
  <c r="A356" i="3"/>
  <c r="D356" i="3" s="1"/>
  <c r="A357" i="3"/>
  <c r="D357" i="3" s="1"/>
  <c r="A358" i="3"/>
  <c r="D358" i="3" s="1"/>
  <c r="A359" i="3"/>
  <c r="D359" i="3" s="1"/>
  <c r="A360" i="3"/>
  <c r="D360" i="3" s="1"/>
  <c r="A361" i="3"/>
  <c r="D361" i="3" s="1"/>
  <c r="A362" i="3"/>
  <c r="D362" i="3" s="1"/>
  <c r="A363" i="3"/>
  <c r="D363" i="3" s="1"/>
  <c r="A364" i="3"/>
  <c r="D364" i="3" s="1"/>
  <c r="A365" i="3"/>
  <c r="D365" i="3" s="1"/>
  <c r="A366" i="3"/>
  <c r="D366" i="3" s="1"/>
  <c r="A367" i="3"/>
  <c r="D367" i="3" s="1"/>
  <c r="A368" i="3"/>
  <c r="D368" i="3" s="1"/>
  <c r="A369" i="3"/>
  <c r="D369" i="3" s="1"/>
  <c r="A370" i="3"/>
  <c r="D370" i="3" s="1"/>
  <c r="A371" i="3"/>
  <c r="D371" i="3" s="1"/>
  <c r="A372" i="3"/>
  <c r="D372" i="3" s="1"/>
  <c r="A373" i="3"/>
  <c r="D373" i="3" s="1"/>
  <c r="A374" i="3"/>
  <c r="D374" i="3" s="1"/>
  <c r="A375" i="3"/>
  <c r="D375" i="3" s="1"/>
  <c r="A376" i="3"/>
  <c r="D376" i="3" s="1"/>
  <c r="A377" i="3"/>
  <c r="D377" i="3" s="1"/>
  <c r="A378" i="3"/>
  <c r="D378" i="3" s="1"/>
  <c r="A379" i="3"/>
  <c r="D379" i="3" s="1"/>
  <c r="A380" i="3"/>
  <c r="D380" i="3" s="1"/>
  <c r="A381" i="3"/>
  <c r="D381" i="3" s="1"/>
  <c r="A382" i="3"/>
  <c r="D382" i="3" s="1"/>
  <c r="A383" i="3"/>
  <c r="D383" i="3" s="1"/>
  <c r="A384" i="3"/>
  <c r="D384" i="3" s="1"/>
  <c r="A385" i="3"/>
  <c r="D385" i="3" s="1"/>
  <c r="A386" i="3"/>
  <c r="D386" i="3" s="1"/>
  <c r="A387" i="3"/>
  <c r="D387" i="3" s="1"/>
  <c r="A388" i="3"/>
  <c r="D388" i="3" s="1"/>
  <c r="A389" i="3"/>
  <c r="D389" i="3" s="1"/>
  <c r="A390" i="3"/>
  <c r="D390" i="3" s="1"/>
  <c r="A391" i="3"/>
  <c r="D391" i="3" s="1"/>
  <c r="A392" i="3"/>
  <c r="D392" i="3" s="1"/>
  <c r="A393" i="3"/>
  <c r="D393" i="3" s="1"/>
  <c r="A394" i="3"/>
  <c r="D394" i="3" s="1"/>
  <c r="A395" i="3"/>
  <c r="D395" i="3" s="1"/>
  <c r="A396" i="3"/>
  <c r="D396" i="3" s="1"/>
  <c r="A397" i="3"/>
  <c r="D397" i="3" s="1"/>
  <c r="A398" i="3"/>
  <c r="D398" i="3" s="1"/>
  <c r="A399" i="3"/>
  <c r="D399" i="3" s="1"/>
  <c r="A400" i="3"/>
  <c r="D400" i="3" s="1"/>
  <c r="A401" i="3"/>
  <c r="D401" i="3" s="1"/>
  <c r="A402" i="3"/>
  <c r="D402" i="3" s="1"/>
  <c r="A403" i="3"/>
  <c r="D403" i="3" s="1"/>
  <c r="A404" i="3"/>
  <c r="D404" i="3" s="1"/>
  <c r="A405" i="3"/>
  <c r="D405" i="3" s="1"/>
  <c r="A406" i="3"/>
  <c r="D406" i="3" s="1"/>
  <c r="A407" i="3"/>
  <c r="D407" i="3" s="1"/>
  <c r="A408" i="3"/>
  <c r="D408" i="3" s="1"/>
  <c r="A409" i="3"/>
  <c r="D409" i="3" s="1"/>
  <c r="A410" i="3"/>
  <c r="D410" i="3" s="1"/>
  <c r="A411" i="3"/>
  <c r="D411" i="3" s="1"/>
  <c r="A412" i="3"/>
  <c r="D412" i="3" s="1"/>
  <c r="A413" i="3"/>
  <c r="D413" i="3" s="1"/>
  <c r="A414" i="3"/>
  <c r="D414" i="3" s="1"/>
  <c r="A415" i="3"/>
  <c r="D415" i="3" s="1"/>
  <c r="A416" i="3"/>
  <c r="D416" i="3" s="1"/>
  <c r="A417" i="3"/>
  <c r="D417" i="3" s="1"/>
  <c r="A418" i="3"/>
  <c r="D418" i="3" s="1"/>
  <c r="A419" i="3"/>
  <c r="D419" i="3" s="1"/>
  <c r="A420" i="3"/>
  <c r="D420" i="3" s="1"/>
  <c r="A421" i="3"/>
  <c r="D421" i="3" s="1"/>
  <c r="A422" i="3"/>
  <c r="D422" i="3" s="1"/>
  <c r="A423" i="3"/>
  <c r="D423" i="3" s="1"/>
  <c r="A424" i="3"/>
  <c r="D424" i="3" s="1"/>
  <c r="A425" i="3"/>
  <c r="D425" i="3" s="1"/>
  <c r="A426" i="3"/>
  <c r="D426" i="3" s="1"/>
  <c r="A427" i="3"/>
  <c r="D427" i="3" s="1"/>
  <c r="A428" i="3"/>
  <c r="D428" i="3" s="1"/>
  <c r="A429" i="3"/>
  <c r="D429" i="3" s="1"/>
  <c r="A430" i="3"/>
  <c r="D430" i="3" s="1"/>
  <c r="A431" i="3"/>
  <c r="D431" i="3" s="1"/>
  <c r="A432" i="3"/>
  <c r="D432" i="3" s="1"/>
  <c r="A433" i="3"/>
  <c r="D433" i="3" s="1"/>
  <c r="A434" i="3"/>
  <c r="D434" i="3" s="1"/>
  <c r="A435" i="3"/>
  <c r="D435" i="3" s="1"/>
  <c r="A436" i="3"/>
  <c r="D436" i="3" s="1"/>
  <c r="A437" i="3"/>
  <c r="D437" i="3" s="1"/>
  <c r="A438" i="3"/>
  <c r="D438" i="3" s="1"/>
  <c r="A439" i="3"/>
  <c r="D439" i="3" s="1"/>
  <c r="A440" i="3"/>
  <c r="D440" i="3" s="1"/>
  <c r="A441" i="3"/>
  <c r="D441" i="3" s="1"/>
  <c r="A442" i="3"/>
  <c r="D442" i="3" s="1"/>
  <c r="A443" i="3"/>
  <c r="D443" i="3" s="1"/>
  <c r="A444" i="3"/>
  <c r="D444" i="3" s="1"/>
  <c r="A445" i="3"/>
  <c r="D445" i="3" s="1"/>
  <c r="A446" i="3"/>
  <c r="D446" i="3" s="1"/>
  <c r="A447" i="3"/>
  <c r="D447" i="3" s="1"/>
  <c r="A448" i="3"/>
  <c r="D448" i="3" s="1"/>
  <c r="A449" i="3"/>
  <c r="D449" i="3" s="1"/>
  <c r="A450" i="3"/>
  <c r="D450" i="3" s="1"/>
  <c r="A451" i="3"/>
  <c r="D451" i="3" s="1"/>
  <c r="A452" i="3"/>
  <c r="D452" i="3" s="1"/>
  <c r="A453" i="3"/>
  <c r="D453" i="3" s="1"/>
  <c r="A454" i="3"/>
  <c r="D454" i="3" s="1"/>
  <c r="A455" i="3"/>
  <c r="D455" i="3" s="1"/>
  <c r="A456" i="3"/>
  <c r="D456" i="3" s="1"/>
  <c r="A457" i="3"/>
  <c r="D457" i="3" s="1"/>
  <c r="A458" i="3"/>
  <c r="D458" i="3" s="1"/>
  <c r="A459" i="3"/>
  <c r="D459" i="3" s="1"/>
  <c r="A460" i="3"/>
  <c r="D460" i="3" s="1"/>
  <c r="A461" i="3"/>
  <c r="D461" i="3" s="1"/>
  <c r="A462" i="3"/>
  <c r="D462" i="3" s="1"/>
  <c r="A463" i="3"/>
  <c r="D463" i="3" s="1"/>
  <c r="A464" i="3"/>
  <c r="D464" i="3" s="1"/>
  <c r="A465" i="3"/>
  <c r="D465" i="3" s="1"/>
  <c r="A466" i="3"/>
  <c r="D466" i="3" s="1"/>
  <c r="A467" i="3"/>
  <c r="D467" i="3" s="1"/>
  <c r="A468" i="3"/>
  <c r="D468" i="3" s="1"/>
  <c r="A469" i="3"/>
  <c r="D469" i="3" s="1"/>
  <c r="A470" i="3"/>
  <c r="D470" i="3" s="1"/>
  <c r="A471" i="3"/>
  <c r="D471" i="3" s="1"/>
  <c r="A472" i="3"/>
  <c r="D472" i="3" s="1"/>
  <c r="A473" i="3"/>
  <c r="D473" i="3" s="1"/>
  <c r="A474" i="3"/>
  <c r="D474" i="3" s="1"/>
  <c r="A475" i="3"/>
  <c r="D475" i="3" s="1"/>
  <c r="A476" i="3"/>
  <c r="D476" i="3" s="1"/>
  <c r="A477" i="3"/>
  <c r="D477" i="3" s="1"/>
  <c r="A478" i="3"/>
  <c r="D478" i="3" s="1"/>
  <c r="A479" i="3"/>
  <c r="D479" i="3" s="1"/>
  <c r="A480" i="3"/>
  <c r="D480" i="3" s="1"/>
  <c r="A481" i="3"/>
  <c r="D481" i="3" s="1"/>
  <c r="A482" i="3"/>
  <c r="D482" i="3" s="1"/>
  <c r="A483" i="3"/>
  <c r="D483" i="3" s="1"/>
  <c r="A484" i="3"/>
  <c r="D484" i="3" s="1"/>
  <c r="A485" i="3"/>
  <c r="D485" i="3" s="1"/>
  <c r="A486" i="3"/>
  <c r="D486" i="3" s="1"/>
  <c r="A487" i="3"/>
  <c r="D487" i="3" s="1"/>
  <c r="A488" i="3"/>
  <c r="D488" i="3" s="1"/>
  <c r="A489" i="3"/>
  <c r="D489" i="3" s="1"/>
  <c r="A490" i="3"/>
  <c r="D490" i="3" s="1"/>
  <c r="A491" i="3"/>
  <c r="D491" i="3" s="1"/>
  <c r="A492" i="3"/>
  <c r="D492" i="3" s="1"/>
  <c r="A493" i="3"/>
  <c r="D493" i="3" s="1"/>
  <c r="A494" i="3"/>
  <c r="D494" i="3" s="1"/>
  <c r="A495" i="3"/>
  <c r="D495" i="3" s="1"/>
  <c r="A496" i="3"/>
  <c r="D496" i="3" s="1"/>
  <c r="A497" i="3"/>
  <c r="D497" i="3" s="1"/>
  <c r="A498" i="3"/>
  <c r="D498" i="3" s="1"/>
  <c r="A499" i="3"/>
  <c r="D499" i="3" s="1"/>
  <c r="A500" i="3"/>
  <c r="D500" i="3" s="1"/>
  <c r="A501" i="3"/>
  <c r="D501" i="3" s="1"/>
  <c r="A502" i="3"/>
  <c r="D502" i="3" s="1"/>
  <c r="A503" i="3"/>
  <c r="D503" i="3" s="1"/>
  <c r="A504" i="3"/>
  <c r="D504" i="3" s="1"/>
  <c r="A505" i="3"/>
  <c r="D505" i="3" s="1"/>
  <c r="A506" i="3"/>
  <c r="D506" i="3" s="1"/>
  <c r="A507" i="3"/>
  <c r="D507" i="3" s="1"/>
  <c r="A508" i="3"/>
  <c r="D508" i="3" s="1"/>
  <c r="A509" i="3"/>
  <c r="D509" i="3" s="1"/>
  <c r="A510" i="3"/>
  <c r="D510" i="3" s="1"/>
  <c r="A511" i="3"/>
  <c r="D511" i="3" s="1"/>
  <c r="A512" i="3"/>
  <c r="D512" i="3" s="1"/>
  <c r="A513" i="3"/>
  <c r="D513" i="3" s="1"/>
  <c r="A514" i="3"/>
  <c r="D514" i="3" s="1"/>
  <c r="A515" i="3"/>
  <c r="D515" i="3" s="1"/>
  <c r="A516" i="3"/>
  <c r="D516" i="3" s="1"/>
  <c r="A517" i="3"/>
  <c r="D517" i="3" s="1"/>
  <c r="A518" i="3"/>
  <c r="D518" i="3" s="1"/>
  <c r="A519" i="3"/>
  <c r="D519" i="3" s="1"/>
  <c r="A520" i="3"/>
  <c r="D520" i="3" s="1"/>
  <c r="A521" i="3"/>
  <c r="D521" i="3" s="1"/>
  <c r="A522" i="3"/>
  <c r="D522" i="3" s="1"/>
  <c r="A523" i="3"/>
  <c r="D523" i="3" s="1"/>
  <c r="A524" i="3"/>
  <c r="D524" i="3" s="1"/>
  <c r="A525" i="3"/>
  <c r="D525" i="3" s="1"/>
  <c r="A526" i="3"/>
  <c r="D526" i="3" s="1"/>
  <c r="A527" i="3"/>
  <c r="D527" i="3" s="1"/>
  <c r="A528" i="3"/>
  <c r="D528" i="3" s="1"/>
  <c r="A529" i="3"/>
  <c r="D529" i="3" s="1"/>
  <c r="A530" i="3"/>
  <c r="D530" i="3" s="1"/>
  <c r="A531" i="3"/>
  <c r="D531" i="3" s="1"/>
  <c r="A532" i="3"/>
  <c r="D532" i="3" s="1"/>
  <c r="A533" i="3"/>
  <c r="D533" i="3" s="1"/>
  <c r="A534" i="3"/>
  <c r="D534" i="3" s="1"/>
  <c r="A535" i="3"/>
  <c r="D535" i="3" s="1"/>
  <c r="A536" i="3"/>
  <c r="D536" i="3" s="1"/>
  <c r="A537" i="3"/>
  <c r="D537" i="3" s="1"/>
  <c r="A538" i="3"/>
  <c r="D538" i="3" s="1"/>
  <c r="A539" i="3"/>
  <c r="D539" i="3" s="1"/>
  <c r="A540" i="3"/>
  <c r="D540" i="3" s="1"/>
  <c r="A541" i="3"/>
  <c r="D541" i="3" s="1"/>
  <c r="A542" i="3"/>
  <c r="D542" i="3" s="1"/>
  <c r="A543" i="3"/>
  <c r="D543" i="3" s="1"/>
  <c r="A544" i="3"/>
  <c r="D544" i="3" s="1"/>
  <c r="A545" i="3"/>
  <c r="D545" i="3" s="1"/>
  <c r="A546" i="3"/>
  <c r="D546" i="3" s="1"/>
  <c r="A547" i="3"/>
  <c r="D547" i="3" s="1"/>
  <c r="A548" i="3"/>
  <c r="D548" i="3" s="1"/>
  <c r="A549" i="3"/>
  <c r="D549" i="3" s="1"/>
  <c r="A550" i="3"/>
  <c r="D550" i="3" s="1"/>
  <c r="A551" i="3"/>
  <c r="D551" i="3" s="1"/>
  <c r="A552" i="3"/>
  <c r="D552" i="3" s="1"/>
  <c r="A553" i="3"/>
  <c r="D553" i="3" s="1"/>
  <c r="A554" i="3"/>
  <c r="D554" i="3" s="1"/>
  <c r="A555" i="3"/>
  <c r="D555" i="3" s="1"/>
  <c r="A556" i="3"/>
  <c r="D556" i="3" s="1"/>
  <c r="A557" i="3"/>
  <c r="D557" i="3" s="1"/>
  <c r="A558" i="3"/>
  <c r="D558" i="3" s="1"/>
  <c r="A559" i="3"/>
  <c r="D559" i="3" s="1"/>
  <c r="A560" i="3"/>
  <c r="D560" i="3" s="1"/>
  <c r="A561" i="3"/>
  <c r="D561" i="3" s="1"/>
  <c r="A562" i="3"/>
  <c r="D562" i="3" s="1"/>
  <c r="A563" i="3"/>
  <c r="D563" i="3" s="1"/>
  <c r="A564" i="3"/>
  <c r="D564" i="3" s="1"/>
  <c r="A565" i="3"/>
  <c r="D565" i="3" s="1"/>
  <c r="A566" i="3"/>
  <c r="D566" i="3" s="1"/>
  <c r="A567" i="3"/>
  <c r="D567" i="3" s="1"/>
  <c r="A568" i="3"/>
  <c r="D568" i="3" s="1"/>
  <c r="A569" i="3"/>
  <c r="D569" i="3" s="1"/>
  <c r="A570" i="3"/>
  <c r="D570" i="3" s="1"/>
  <c r="A571" i="3"/>
  <c r="D571" i="3" s="1"/>
  <c r="A572" i="3"/>
  <c r="D572" i="3" s="1"/>
  <c r="A573" i="3"/>
  <c r="D573" i="3" s="1"/>
  <c r="A574" i="3"/>
  <c r="D574" i="3" s="1"/>
  <c r="A575" i="3"/>
  <c r="D575" i="3" s="1"/>
  <c r="A576" i="3"/>
  <c r="D576" i="3" s="1"/>
  <c r="A577" i="3"/>
  <c r="D577" i="3" s="1"/>
  <c r="A578" i="3"/>
  <c r="D578" i="3" s="1"/>
  <c r="A579" i="3"/>
  <c r="D579" i="3" s="1"/>
  <c r="A580" i="3"/>
  <c r="D580" i="3" s="1"/>
  <c r="A581" i="3"/>
  <c r="D581" i="3" s="1"/>
  <c r="A582" i="3"/>
  <c r="D582" i="3" s="1"/>
  <c r="A583" i="3"/>
  <c r="D583" i="3" s="1"/>
  <c r="A584" i="3"/>
  <c r="D584" i="3" s="1"/>
  <c r="A585" i="3"/>
  <c r="D585" i="3" s="1"/>
  <c r="A586" i="3"/>
  <c r="D586" i="3" s="1"/>
  <c r="A587" i="3"/>
  <c r="D587" i="3" s="1"/>
  <c r="A588" i="3"/>
  <c r="D588" i="3" s="1"/>
  <c r="A589" i="3"/>
  <c r="D589" i="3" s="1"/>
  <c r="A590" i="3"/>
  <c r="D590" i="3" s="1"/>
  <c r="A591" i="3"/>
  <c r="D591" i="3" s="1"/>
  <c r="A592" i="3"/>
  <c r="D592" i="3" s="1"/>
  <c r="A593" i="3"/>
  <c r="D593" i="3" s="1"/>
  <c r="A594" i="3"/>
  <c r="D594" i="3" s="1"/>
  <c r="A595" i="3"/>
  <c r="D595" i="3" s="1"/>
  <c r="A596" i="3"/>
  <c r="D596" i="3" s="1"/>
  <c r="A597" i="3"/>
  <c r="D597" i="3" s="1"/>
  <c r="A598" i="3"/>
  <c r="D598" i="3" s="1"/>
  <c r="A599" i="3"/>
  <c r="D599" i="3" s="1"/>
  <c r="A600" i="3"/>
  <c r="D600" i="3" s="1"/>
  <c r="A601" i="3"/>
  <c r="D601" i="3" s="1"/>
  <c r="A602" i="3"/>
  <c r="D602" i="3" s="1"/>
  <c r="A603" i="3"/>
  <c r="D603" i="3" s="1"/>
  <c r="A604" i="3"/>
  <c r="D604" i="3" s="1"/>
  <c r="A605" i="3"/>
  <c r="D605" i="3" s="1"/>
  <c r="A606" i="3"/>
  <c r="D606" i="3" s="1"/>
  <c r="A607" i="3"/>
  <c r="D607" i="3" s="1"/>
  <c r="A608" i="3"/>
  <c r="D608" i="3" s="1"/>
  <c r="A609" i="3"/>
  <c r="D609" i="3" s="1"/>
  <c r="A610" i="3"/>
  <c r="D610" i="3" s="1"/>
  <c r="A611" i="3"/>
  <c r="D611" i="3" s="1"/>
  <c r="A612" i="3"/>
  <c r="D612" i="3" s="1"/>
  <c r="A613" i="3"/>
  <c r="D613" i="3" s="1"/>
  <c r="A614" i="3"/>
  <c r="D614" i="3" s="1"/>
  <c r="A615" i="3"/>
  <c r="D615" i="3" s="1"/>
  <c r="A616" i="3"/>
  <c r="D616" i="3" s="1"/>
  <c r="A617" i="3"/>
  <c r="D617" i="3" s="1"/>
  <c r="A618" i="3"/>
  <c r="D618" i="3" s="1"/>
  <c r="A619" i="3"/>
  <c r="D619" i="3" s="1"/>
  <c r="A620" i="3"/>
  <c r="D620" i="3" s="1"/>
  <c r="A621" i="3"/>
  <c r="D621" i="3" s="1"/>
  <c r="A622" i="3"/>
  <c r="D622" i="3" s="1"/>
  <c r="A623" i="3"/>
  <c r="D623" i="3" s="1"/>
  <c r="A624" i="3"/>
  <c r="D624" i="3" s="1"/>
  <c r="A625" i="3"/>
  <c r="D625" i="3" s="1"/>
  <c r="A626" i="3"/>
  <c r="D626" i="3" s="1"/>
  <c r="A627" i="3"/>
  <c r="D627" i="3" s="1"/>
  <c r="A628" i="3"/>
  <c r="D628" i="3" s="1"/>
  <c r="A629" i="3"/>
  <c r="D629" i="3" s="1"/>
  <c r="A630" i="3"/>
  <c r="D630" i="3" s="1"/>
  <c r="A631" i="3"/>
  <c r="D631" i="3" s="1"/>
  <c r="A632" i="3"/>
  <c r="D632" i="3" s="1"/>
  <c r="A633" i="3"/>
  <c r="D633" i="3" s="1"/>
  <c r="A634" i="3"/>
  <c r="D634" i="3" s="1"/>
  <c r="A635" i="3"/>
  <c r="D635" i="3" s="1"/>
  <c r="A636" i="3"/>
  <c r="D636" i="3" s="1"/>
  <c r="A637" i="3"/>
  <c r="D637" i="3" s="1"/>
  <c r="A638" i="3"/>
  <c r="D638" i="3" s="1"/>
  <c r="A639" i="3"/>
  <c r="D639" i="3" s="1"/>
  <c r="A640" i="3"/>
  <c r="D640" i="3" s="1"/>
  <c r="A641" i="3"/>
  <c r="D641" i="3" s="1"/>
  <c r="A642" i="3"/>
  <c r="D642" i="3" s="1"/>
  <c r="A643" i="3"/>
  <c r="D643" i="3" s="1"/>
  <c r="A644" i="3"/>
  <c r="D644" i="3" s="1"/>
  <c r="A645" i="3"/>
  <c r="D645" i="3" s="1"/>
  <c r="A646" i="3"/>
  <c r="D646" i="3" s="1"/>
  <c r="A647" i="3"/>
  <c r="D647" i="3" s="1"/>
  <c r="A648" i="3"/>
  <c r="D648" i="3" s="1"/>
  <c r="A649" i="3"/>
  <c r="D649" i="3" s="1"/>
  <c r="A650" i="3"/>
  <c r="D650" i="3" s="1"/>
  <c r="A651" i="3"/>
  <c r="D651" i="3" s="1"/>
  <c r="A652" i="3"/>
  <c r="D652" i="3" s="1"/>
  <c r="A653" i="3"/>
  <c r="D653" i="3" s="1"/>
  <c r="A654" i="3"/>
  <c r="D654" i="3" s="1"/>
  <c r="A655" i="3"/>
  <c r="D655" i="3" s="1"/>
  <c r="A656" i="3"/>
  <c r="D656" i="3" s="1"/>
  <c r="A657" i="3"/>
  <c r="D657" i="3" s="1"/>
  <c r="A658" i="3"/>
  <c r="D658" i="3" s="1"/>
  <c r="A659" i="3"/>
  <c r="D659" i="3" s="1"/>
  <c r="A660" i="3"/>
  <c r="D660" i="3" s="1"/>
  <c r="A661" i="3"/>
  <c r="D661" i="3" s="1"/>
  <c r="A662" i="3"/>
  <c r="D662" i="3" s="1"/>
  <c r="A663" i="3"/>
  <c r="D663" i="3" s="1"/>
  <c r="A664" i="3"/>
  <c r="D664" i="3" s="1"/>
  <c r="A665" i="3"/>
  <c r="D665" i="3" s="1"/>
  <c r="A666" i="3"/>
  <c r="D666" i="3" s="1"/>
  <c r="A667" i="3"/>
  <c r="D667" i="3" s="1"/>
  <c r="A668" i="3"/>
  <c r="D668" i="3" s="1"/>
  <c r="A669" i="3"/>
  <c r="D669" i="3" s="1"/>
  <c r="A670" i="3"/>
  <c r="D670" i="3" s="1"/>
  <c r="A671" i="3"/>
  <c r="D671" i="3" s="1"/>
  <c r="A672" i="3"/>
  <c r="D672" i="3" s="1"/>
  <c r="A673" i="3"/>
  <c r="D673" i="3" s="1"/>
  <c r="A674" i="3"/>
  <c r="D674" i="3" s="1"/>
  <c r="A675" i="3"/>
  <c r="D675" i="3" s="1"/>
  <c r="A676" i="3"/>
  <c r="D676" i="3" s="1"/>
  <c r="A677" i="3"/>
  <c r="D677" i="3" s="1"/>
  <c r="A678" i="3"/>
  <c r="D678" i="3" s="1"/>
  <c r="A679" i="3"/>
  <c r="D679" i="3" s="1"/>
  <c r="A680" i="3"/>
  <c r="D680" i="3" s="1"/>
  <c r="A681" i="3"/>
  <c r="D681" i="3" s="1"/>
  <c r="A682" i="3"/>
  <c r="D682" i="3" s="1"/>
  <c r="A683" i="3"/>
  <c r="D683" i="3" s="1"/>
  <c r="A684" i="3"/>
  <c r="D684" i="3" s="1"/>
  <c r="A685" i="3"/>
  <c r="D685" i="3" s="1"/>
  <c r="A686" i="3"/>
  <c r="D686" i="3" s="1"/>
  <c r="A687" i="3"/>
  <c r="D687" i="3" s="1"/>
  <c r="A688" i="3"/>
  <c r="D688" i="3" s="1"/>
  <c r="A689" i="3"/>
  <c r="D689" i="3" s="1"/>
  <c r="A690" i="3"/>
  <c r="D690" i="3" s="1"/>
  <c r="A691" i="3"/>
  <c r="D691" i="3" s="1"/>
  <c r="A692" i="3"/>
  <c r="D692" i="3" s="1"/>
  <c r="A693" i="3"/>
  <c r="D693" i="3" s="1"/>
  <c r="A694" i="3"/>
  <c r="D694" i="3" s="1"/>
  <c r="A695" i="3"/>
  <c r="D695" i="3" s="1"/>
  <c r="A696" i="3"/>
  <c r="D696" i="3" s="1"/>
  <c r="A697" i="3"/>
  <c r="D697" i="3" s="1"/>
  <c r="A698" i="3"/>
  <c r="D698" i="3" s="1"/>
  <c r="A699" i="3"/>
  <c r="D699" i="3" s="1"/>
  <c r="A700" i="3"/>
  <c r="D700" i="3" s="1"/>
  <c r="A701" i="3"/>
  <c r="D701" i="3" s="1"/>
  <c r="A702" i="3"/>
  <c r="D702" i="3" s="1"/>
  <c r="A703" i="3"/>
  <c r="D703" i="3" s="1"/>
  <c r="A704" i="3"/>
  <c r="D704" i="3" s="1"/>
  <c r="A705" i="3"/>
  <c r="D705" i="3" s="1"/>
  <c r="A706" i="3"/>
  <c r="D706" i="3" s="1"/>
  <c r="A707" i="3"/>
  <c r="D707" i="3" s="1"/>
  <c r="A708" i="3"/>
  <c r="D708" i="3" s="1"/>
  <c r="A709" i="3"/>
  <c r="D709" i="3" s="1"/>
  <c r="A710" i="3"/>
  <c r="D710" i="3" s="1"/>
  <c r="A711" i="3"/>
  <c r="D711" i="3" s="1"/>
  <c r="A712" i="3"/>
  <c r="D712" i="3" s="1"/>
  <c r="A713" i="3"/>
  <c r="D713" i="3" s="1"/>
  <c r="A714" i="3"/>
  <c r="D714" i="3" s="1"/>
  <c r="A715" i="3"/>
  <c r="D715" i="3" s="1"/>
  <c r="A716" i="3"/>
  <c r="D716" i="3" s="1"/>
  <c r="A717" i="3"/>
  <c r="D717" i="3" s="1"/>
  <c r="A718" i="3"/>
  <c r="D718" i="3" s="1"/>
  <c r="A719" i="3"/>
  <c r="D719" i="3" s="1"/>
  <c r="A720" i="3"/>
  <c r="D720" i="3" s="1"/>
  <c r="A721" i="3"/>
  <c r="D721" i="3" s="1"/>
  <c r="A722" i="3"/>
  <c r="D722" i="3" s="1"/>
  <c r="A723" i="3"/>
  <c r="D723" i="3" s="1"/>
  <c r="A724" i="3"/>
  <c r="D724" i="3" s="1"/>
  <c r="A725" i="3"/>
  <c r="D725" i="3" s="1"/>
  <c r="A726" i="3"/>
  <c r="D726" i="3" s="1"/>
  <c r="A727" i="3"/>
  <c r="D727" i="3" s="1"/>
  <c r="A728" i="3"/>
  <c r="D728" i="3" s="1"/>
  <c r="A729" i="3"/>
  <c r="D729" i="3" s="1"/>
  <c r="A730" i="3"/>
  <c r="D730" i="3" s="1"/>
  <c r="A731" i="3"/>
  <c r="D731" i="3" s="1"/>
  <c r="A732" i="3"/>
  <c r="D732" i="3" s="1"/>
  <c r="A733" i="3"/>
  <c r="D733" i="3" s="1"/>
  <c r="A734" i="3"/>
  <c r="D734" i="3" s="1"/>
  <c r="A735" i="3"/>
  <c r="D735" i="3" s="1"/>
  <c r="A736" i="3"/>
  <c r="D736" i="3" s="1"/>
  <c r="A737" i="3"/>
  <c r="D737" i="3" s="1"/>
  <c r="A738" i="3"/>
  <c r="D738" i="3" s="1"/>
  <c r="A739" i="3"/>
  <c r="D739" i="3" s="1"/>
  <c r="A740" i="3"/>
  <c r="D740" i="3" s="1"/>
  <c r="A741" i="3"/>
  <c r="D741" i="3" s="1"/>
  <c r="A742" i="3"/>
  <c r="D742" i="3" s="1"/>
  <c r="A743" i="3"/>
  <c r="D743" i="3" s="1"/>
  <c r="A744" i="3"/>
  <c r="D744" i="3" s="1"/>
  <c r="A745" i="3"/>
  <c r="D745" i="3" s="1"/>
  <c r="A746" i="3"/>
  <c r="D746" i="3" s="1"/>
  <c r="A747" i="3"/>
  <c r="D747" i="3" s="1"/>
  <c r="A748" i="3"/>
  <c r="D748" i="3" s="1"/>
  <c r="A749" i="3"/>
  <c r="D749" i="3" s="1"/>
  <c r="A750" i="3"/>
  <c r="D750" i="3" s="1"/>
  <c r="A751" i="3"/>
  <c r="D751" i="3" s="1"/>
  <c r="A752" i="3"/>
  <c r="D752" i="3" s="1"/>
  <c r="A753" i="3"/>
  <c r="D753" i="3" s="1"/>
  <c r="A754" i="3"/>
  <c r="D754" i="3" s="1"/>
  <c r="A755" i="3"/>
  <c r="D755" i="3" s="1"/>
  <c r="A756" i="3"/>
  <c r="D756" i="3" s="1"/>
  <c r="A757" i="3"/>
  <c r="D757" i="3" s="1"/>
  <c r="A758" i="3"/>
  <c r="D758" i="3" s="1"/>
  <c r="A759" i="3"/>
  <c r="D759" i="3" s="1"/>
  <c r="A760" i="3"/>
  <c r="D760" i="3" s="1"/>
  <c r="A761" i="3"/>
  <c r="D761" i="3" s="1"/>
  <c r="A762" i="3"/>
  <c r="D762" i="3" s="1"/>
  <c r="A763" i="3"/>
  <c r="D763" i="3" s="1"/>
  <c r="A764" i="3"/>
  <c r="D764" i="3" s="1"/>
  <c r="A765" i="3"/>
  <c r="D765" i="3" s="1"/>
  <c r="A766" i="3"/>
  <c r="D766" i="3" s="1"/>
  <c r="A767" i="3"/>
  <c r="D767" i="3" s="1"/>
  <c r="A768" i="3"/>
  <c r="D768" i="3" s="1"/>
  <c r="A769" i="3"/>
  <c r="D769" i="3" s="1"/>
  <c r="A770" i="3"/>
  <c r="D770" i="3" s="1"/>
  <c r="A771" i="3"/>
  <c r="D771" i="3" s="1"/>
  <c r="A772" i="3"/>
  <c r="D772" i="3" s="1"/>
  <c r="A773" i="3"/>
  <c r="D773" i="3" s="1"/>
  <c r="A774" i="3"/>
  <c r="D774" i="3" s="1"/>
  <c r="A775" i="3"/>
  <c r="D775" i="3" s="1"/>
  <c r="A776" i="3"/>
  <c r="D776" i="3" s="1"/>
  <c r="A777" i="3"/>
  <c r="D777" i="3" s="1"/>
  <c r="A778" i="3"/>
  <c r="D778" i="3" s="1"/>
  <c r="A779" i="3"/>
  <c r="D779" i="3" s="1"/>
  <c r="A780" i="3"/>
  <c r="D780" i="3" s="1"/>
  <c r="A781" i="3"/>
  <c r="D781" i="3" s="1"/>
  <c r="A782" i="3"/>
  <c r="D782" i="3" s="1"/>
  <c r="A783" i="3"/>
  <c r="D783" i="3" s="1"/>
  <c r="A784" i="3"/>
  <c r="D784" i="3" s="1"/>
  <c r="A785" i="3"/>
  <c r="D785" i="3" s="1"/>
  <c r="A786" i="3"/>
  <c r="D786" i="3" s="1"/>
  <c r="A787" i="3"/>
  <c r="D787" i="3" s="1"/>
  <c r="A788" i="3"/>
  <c r="D788" i="3" s="1"/>
  <c r="A789" i="3"/>
  <c r="D789" i="3" s="1"/>
  <c r="A790" i="3"/>
  <c r="D790" i="3" s="1"/>
  <c r="A791" i="3"/>
  <c r="D791" i="3" s="1"/>
  <c r="A792" i="3"/>
  <c r="D792" i="3" s="1"/>
  <c r="A793" i="3"/>
  <c r="D793" i="3" s="1"/>
  <c r="A794" i="3"/>
  <c r="D794" i="3" s="1"/>
  <c r="A795" i="3"/>
  <c r="D795" i="3" s="1"/>
  <c r="A796" i="3"/>
  <c r="D796" i="3" s="1"/>
  <c r="A797" i="3"/>
  <c r="D797" i="3" s="1"/>
  <c r="A798" i="3"/>
  <c r="D798" i="3" s="1"/>
  <c r="A799" i="3"/>
  <c r="D799" i="3" s="1"/>
  <c r="A800" i="3"/>
  <c r="D800" i="3" s="1"/>
  <c r="A801" i="3"/>
  <c r="D801" i="3" s="1"/>
  <c r="A802" i="3"/>
  <c r="D802" i="3" s="1"/>
  <c r="A803" i="3"/>
  <c r="D803" i="3" s="1"/>
  <c r="A804" i="3"/>
  <c r="D804" i="3" s="1"/>
  <c r="A805" i="3"/>
  <c r="D805" i="3" s="1"/>
  <c r="A806" i="3"/>
  <c r="D806" i="3" s="1"/>
  <c r="A807" i="3"/>
  <c r="D807" i="3" s="1"/>
  <c r="A808" i="3"/>
  <c r="D808" i="3" s="1"/>
  <c r="A809" i="3"/>
  <c r="D809" i="3" s="1"/>
  <c r="A810" i="3"/>
  <c r="D810" i="3" s="1"/>
  <c r="A811" i="3"/>
  <c r="D811" i="3" s="1"/>
  <c r="A812" i="3"/>
  <c r="D812" i="3" s="1"/>
  <c r="A813" i="3"/>
  <c r="D813" i="3" s="1"/>
  <c r="A814" i="3"/>
  <c r="D814" i="3" s="1"/>
  <c r="A815" i="3"/>
  <c r="D815" i="3" s="1"/>
  <c r="A816" i="3"/>
  <c r="D816" i="3" s="1"/>
  <c r="A817" i="3"/>
  <c r="D817" i="3" s="1"/>
  <c r="A818" i="3"/>
  <c r="D818" i="3" s="1"/>
  <c r="A819" i="3"/>
  <c r="D819" i="3" s="1"/>
  <c r="A820" i="3"/>
  <c r="D820" i="3" s="1"/>
  <c r="A821" i="3"/>
  <c r="D821" i="3" s="1"/>
  <c r="A822" i="3"/>
  <c r="D822" i="3" s="1"/>
  <c r="A823" i="3"/>
  <c r="D823" i="3" s="1"/>
  <c r="A824" i="3"/>
  <c r="D824" i="3" s="1"/>
  <c r="A825" i="3"/>
  <c r="D825" i="3" s="1"/>
  <c r="A826" i="3"/>
  <c r="D826" i="3" s="1"/>
  <c r="A827" i="3"/>
  <c r="D827" i="3" s="1"/>
  <c r="A828" i="3"/>
  <c r="D828" i="3" s="1"/>
  <c r="A829" i="3"/>
  <c r="D829" i="3" s="1"/>
  <c r="A830" i="3"/>
  <c r="D830" i="3" s="1"/>
  <c r="A831" i="3"/>
  <c r="D831" i="3" s="1"/>
  <c r="A832" i="3"/>
  <c r="D832" i="3" s="1"/>
  <c r="A833" i="3"/>
  <c r="D833" i="3" s="1"/>
  <c r="A834" i="3"/>
  <c r="D834" i="3" s="1"/>
  <c r="A835" i="3"/>
  <c r="D835" i="3" s="1"/>
  <c r="A836" i="3"/>
  <c r="D836" i="3" s="1"/>
  <c r="A837" i="3"/>
  <c r="D837" i="3" s="1"/>
  <c r="A838" i="3"/>
  <c r="D838" i="3" s="1"/>
  <c r="A839" i="3"/>
  <c r="D839" i="3" s="1"/>
  <c r="A840" i="3"/>
  <c r="D840" i="3" s="1"/>
  <c r="A841" i="3"/>
  <c r="D841" i="3" s="1"/>
  <c r="A842" i="3"/>
  <c r="D842" i="3" s="1"/>
  <c r="A843" i="3"/>
  <c r="D843" i="3" s="1"/>
  <c r="A844" i="3"/>
  <c r="D844" i="3" s="1"/>
  <c r="A845" i="3"/>
  <c r="D845" i="3" s="1"/>
  <c r="A846" i="3"/>
  <c r="D846" i="3" s="1"/>
  <c r="A847" i="3"/>
  <c r="D847" i="3" s="1"/>
  <c r="A848" i="3"/>
  <c r="D848" i="3" s="1"/>
  <c r="A849" i="3"/>
  <c r="D849" i="3" s="1"/>
  <c r="A850" i="3"/>
  <c r="D850" i="3" s="1"/>
  <c r="A851" i="3"/>
  <c r="D851" i="3" s="1"/>
  <c r="A852" i="3"/>
  <c r="D852" i="3" s="1"/>
  <c r="A853" i="3"/>
  <c r="D853" i="3" s="1"/>
  <c r="A854" i="3"/>
  <c r="D854" i="3" s="1"/>
  <c r="A855" i="3"/>
  <c r="D855" i="3" s="1"/>
  <c r="A856" i="3"/>
  <c r="D856" i="3" s="1"/>
  <c r="A857" i="3"/>
  <c r="D857" i="3" s="1"/>
  <c r="A858" i="3"/>
  <c r="D858" i="3" s="1"/>
  <c r="A859" i="3"/>
  <c r="D859" i="3" s="1"/>
  <c r="A860" i="3"/>
  <c r="D860" i="3" s="1"/>
  <c r="A861" i="3"/>
  <c r="D861" i="3" s="1"/>
  <c r="A862" i="3"/>
  <c r="D862" i="3" s="1"/>
  <c r="A863" i="3"/>
  <c r="D863" i="3" s="1"/>
  <c r="A864" i="3"/>
  <c r="D864" i="3" s="1"/>
  <c r="A865" i="3"/>
  <c r="D865" i="3" s="1"/>
  <c r="A866" i="3"/>
  <c r="D866" i="3" s="1"/>
  <c r="A867" i="3"/>
  <c r="D867" i="3" s="1"/>
  <c r="A868" i="3"/>
  <c r="D868" i="3" s="1"/>
  <c r="A869" i="3"/>
  <c r="D869" i="3" s="1"/>
  <c r="A870" i="3"/>
  <c r="D870" i="3" s="1"/>
  <c r="A871" i="3"/>
  <c r="D871" i="3" s="1"/>
  <c r="A872" i="3"/>
  <c r="D872" i="3" s="1"/>
  <c r="A873" i="3"/>
  <c r="D873" i="3" s="1"/>
  <c r="A874" i="3"/>
  <c r="D874" i="3" s="1"/>
  <c r="A875" i="3"/>
  <c r="D875" i="3" s="1"/>
  <c r="A876" i="3"/>
  <c r="D876" i="3" s="1"/>
  <c r="A877" i="3"/>
  <c r="D877" i="3" s="1"/>
  <c r="A878" i="3"/>
  <c r="D878" i="3" s="1"/>
  <c r="A879" i="3"/>
  <c r="D879" i="3" s="1"/>
  <c r="A880" i="3"/>
  <c r="D880" i="3" s="1"/>
  <c r="A881" i="3"/>
  <c r="D881" i="3" s="1"/>
  <c r="A882" i="3"/>
  <c r="D882" i="3" s="1"/>
  <c r="A883" i="3"/>
  <c r="D883" i="3" s="1"/>
  <c r="A884" i="3"/>
  <c r="D884" i="3" s="1"/>
  <c r="A885" i="3"/>
  <c r="D885" i="3" s="1"/>
  <c r="A886" i="3"/>
  <c r="D886" i="3" s="1"/>
  <c r="A887" i="3"/>
  <c r="D887" i="3" s="1"/>
  <c r="A888" i="3"/>
  <c r="D888" i="3" s="1"/>
  <c r="A889" i="3"/>
  <c r="D889" i="3" s="1"/>
  <c r="A890" i="3"/>
  <c r="D890" i="3" s="1"/>
  <c r="A891" i="3"/>
  <c r="D891" i="3" s="1"/>
  <c r="A892" i="3"/>
  <c r="D892" i="3" s="1"/>
  <c r="A893" i="3"/>
  <c r="D893" i="3" s="1"/>
  <c r="A894" i="3"/>
  <c r="D894" i="3" s="1"/>
  <c r="A895" i="3"/>
  <c r="D895" i="3" s="1"/>
  <c r="A896" i="3"/>
  <c r="D896" i="3" s="1"/>
  <c r="A897" i="3"/>
  <c r="D897" i="3" s="1"/>
  <c r="A898" i="3"/>
  <c r="D898" i="3" s="1"/>
  <c r="A899" i="3"/>
  <c r="D899" i="3" s="1"/>
  <c r="A900" i="3"/>
  <c r="D900" i="3" s="1"/>
  <c r="A901" i="3"/>
  <c r="D901" i="3" s="1"/>
  <c r="A902" i="3"/>
  <c r="D902" i="3" s="1"/>
  <c r="A903" i="3"/>
  <c r="D903" i="3" s="1"/>
  <c r="A904" i="3"/>
  <c r="D904" i="3" s="1"/>
  <c r="A905" i="3"/>
  <c r="D905" i="3" s="1"/>
  <c r="A906" i="3"/>
  <c r="D906" i="3" s="1"/>
  <c r="A907" i="3"/>
  <c r="D907" i="3" s="1"/>
  <c r="A908" i="3"/>
  <c r="D908" i="3" s="1"/>
  <c r="A909" i="3"/>
  <c r="D909" i="3" s="1"/>
  <c r="A910" i="3"/>
  <c r="D910" i="3" s="1"/>
  <c r="A911" i="3"/>
  <c r="D911" i="3" s="1"/>
  <c r="A912" i="3"/>
  <c r="D912" i="3" s="1"/>
  <c r="A913" i="3"/>
  <c r="D913" i="3" s="1"/>
  <c r="A914" i="3"/>
  <c r="D914" i="3" s="1"/>
  <c r="A915" i="3"/>
  <c r="D915" i="3" s="1"/>
  <c r="A916" i="3"/>
  <c r="D916" i="3" s="1"/>
  <c r="A917" i="3"/>
  <c r="D917" i="3" s="1"/>
  <c r="A918" i="3"/>
  <c r="D918" i="3" s="1"/>
  <c r="A919" i="3"/>
  <c r="D919" i="3" s="1"/>
  <c r="A920" i="3"/>
  <c r="D920" i="3" s="1"/>
  <c r="A921" i="3"/>
  <c r="D921" i="3" s="1"/>
  <c r="A922" i="3"/>
  <c r="D922" i="3" s="1"/>
  <c r="A923" i="3"/>
  <c r="D923" i="3" s="1"/>
  <c r="A924" i="3"/>
  <c r="D924" i="3" s="1"/>
  <c r="A925" i="3"/>
  <c r="D925" i="3" s="1"/>
  <c r="A926" i="3"/>
  <c r="D926" i="3" s="1"/>
  <c r="A927" i="3"/>
  <c r="D927" i="3" s="1"/>
  <c r="A928" i="3"/>
  <c r="D928" i="3" s="1"/>
  <c r="A929" i="3"/>
  <c r="D929" i="3" s="1"/>
  <c r="A930" i="3"/>
  <c r="D930" i="3" s="1"/>
  <c r="A931" i="3"/>
  <c r="D931" i="3" s="1"/>
  <c r="A932" i="3"/>
  <c r="D932" i="3" s="1"/>
  <c r="A933" i="3"/>
  <c r="D933" i="3" s="1"/>
  <c r="A934" i="3"/>
  <c r="D934" i="3" s="1"/>
  <c r="A935" i="3"/>
  <c r="D935" i="3" s="1"/>
  <c r="A936" i="3"/>
  <c r="D936" i="3" s="1"/>
  <c r="A937" i="3"/>
  <c r="D937" i="3" s="1"/>
  <c r="A938" i="3"/>
  <c r="D938" i="3" s="1"/>
  <c r="A939" i="3"/>
  <c r="D939" i="3" s="1"/>
  <c r="A940" i="3"/>
  <c r="D940" i="3" s="1"/>
  <c r="A941" i="3"/>
  <c r="D941" i="3" s="1"/>
  <c r="A942" i="3"/>
  <c r="D942" i="3" s="1"/>
  <c r="A943" i="3"/>
  <c r="D943" i="3" s="1"/>
  <c r="A944" i="3"/>
  <c r="D944" i="3" s="1"/>
  <c r="A945" i="3"/>
  <c r="D945" i="3" s="1"/>
  <c r="A946" i="3"/>
  <c r="D946" i="3" s="1"/>
  <c r="A947" i="3"/>
  <c r="D947" i="3" s="1"/>
  <c r="A948" i="3"/>
  <c r="D948" i="3" s="1"/>
  <c r="A949" i="3"/>
  <c r="D949" i="3" s="1"/>
  <c r="A950" i="3"/>
  <c r="D950" i="3" s="1"/>
  <c r="A951" i="3"/>
  <c r="D951" i="3" s="1"/>
  <c r="A952" i="3"/>
  <c r="D952" i="3" s="1"/>
  <c r="A953" i="3"/>
  <c r="D953" i="3" s="1"/>
  <c r="A954" i="3"/>
  <c r="D954" i="3" s="1"/>
  <c r="A955" i="3"/>
  <c r="D955" i="3" s="1"/>
  <c r="A956" i="3"/>
  <c r="D956" i="3" s="1"/>
  <c r="A957" i="3"/>
  <c r="D957" i="3" s="1"/>
  <c r="A958" i="3"/>
  <c r="D958" i="3" s="1"/>
  <c r="A959" i="3"/>
  <c r="D959" i="3" s="1"/>
  <c r="A960" i="3"/>
  <c r="D960" i="3" s="1"/>
  <c r="A961" i="3"/>
  <c r="D961" i="3" s="1"/>
  <c r="A962" i="3"/>
  <c r="D962" i="3" s="1"/>
  <c r="A963" i="3"/>
  <c r="D963" i="3" s="1"/>
  <c r="A964" i="3"/>
  <c r="D964" i="3" s="1"/>
  <c r="A965" i="3"/>
  <c r="D965" i="3" s="1"/>
  <c r="A966" i="3"/>
  <c r="D966" i="3" s="1"/>
  <c r="A967" i="3"/>
  <c r="D967" i="3" s="1"/>
  <c r="A968" i="3"/>
  <c r="D968" i="3" s="1"/>
  <c r="A969" i="3"/>
  <c r="D969" i="3" s="1"/>
  <c r="A970" i="3"/>
  <c r="D970" i="3" s="1"/>
  <c r="A971" i="3"/>
  <c r="D971" i="3" s="1"/>
  <c r="A972" i="3"/>
  <c r="D972" i="3" s="1"/>
  <c r="A973" i="3"/>
  <c r="D973" i="3" s="1"/>
  <c r="A974" i="3"/>
  <c r="D974" i="3" s="1"/>
  <c r="A975" i="3"/>
  <c r="D975" i="3" s="1"/>
  <c r="A976" i="3"/>
  <c r="D976" i="3" s="1"/>
  <c r="A977" i="3"/>
  <c r="D977" i="3" s="1"/>
  <c r="A978" i="3"/>
  <c r="D978" i="3" s="1"/>
  <c r="A979" i="3"/>
  <c r="D979" i="3" s="1"/>
  <c r="A980" i="3"/>
  <c r="D980" i="3" s="1"/>
  <c r="A981" i="3"/>
  <c r="D981" i="3" s="1"/>
  <c r="A982" i="3"/>
  <c r="D982" i="3" s="1"/>
  <c r="A983" i="3"/>
  <c r="D983" i="3" s="1"/>
  <c r="A984" i="3"/>
  <c r="D984" i="3" s="1"/>
  <c r="A985" i="3"/>
  <c r="D985" i="3" s="1"/>
  <c r="A986" i="3"/>
  <c r="D986" i="3" s="1"/>
  <c r="A987" i="3"/>
  <c r="D987" i="3" s="1"/>
  <c r="A988" i="3"/>
  <c r="D988" i="3" s="1"/>
  <c r="A989" i="3"/>
  <c r="D989" i="3" s="1"/>
  <c r="A990" i="3"/>
  <c r="D990" i="3" s="1"/>
  <c r="A991" i="3"/>
  <c r="D991" i="3" s="1"/>
  <c r="A992" i="3"/>
  <c r="D992" i="3" s="1"/>
  <c r="A993" i="3"/>
  <c r="D993" i="3" s="1"/>
  <c r="A994" i="3"/>
  <c r="D994" i="3" s="1"/>
  <c r="A995" i="3"/>
  <c r="D995" i="3" s="1"/>
  <c r="A996" i="3"/>
  <c r="D996" i="3" s="1"/>
  <c r="A997" i="3"/>
  <c r="D997" i="3" s="1"/>
  <c r="A998" i="3"/>
  <c r="D998" i="3" s="1"/>
  <c r="A999" i="3"/>
  <c r="D999" i="3" s="1"/>
  <c r="A1000" i="3"/>
  <c r="D1000" i="3" s="1"/>
  <c r="A1001" i="3"/>
  <c r="D1001" i="3" s="1"/>
  <c r="A1002" i="3"/>
  <c r="D1002" i="3" s="1"/>
  <c r="A1003" i="3"/>
  <c r="D1003" i="3" s="1"/>
  <c r="A1004" i="3"/>
  <c r="D1004" i="3" s="1"/>
  <c r="A1005" i="3"/>
  <c r="D1005" i="3" s="1"/>
  <c r="A1006" i="3"/>
  <c r="D1006" i="3" s="1"/>
  <c r="A1007" i="3"/>
  <c r="D1007" i="3" s="1"/>
  <c r="A1008" i="3"/>
  <c r="D1008" i="3" s="1"/>
  <c r="A1009" i="3"/>
  <c r="D1009" i="3" s="1"/>
  <c r="A1010" i="3"/>
  <c r="D1010" i="3" s="1"/>
  <c r="A1011" i="3"/>
  <c r="D1011" i="3" s="1"/>
  <c r="A1012" i="3"/>
  <c r="D1012" i="3" s="1"/>
  <c r="A1013" i="3"/>
  <c r="D1013" i="3" s="1"/>
  <c r="A1014" i="3"/>
  <c r="D1014" i="3" s="1"/>
  <c r="A1015" i="3"/>
  <c r="D1015" i="3" s="1"/>
  <c r="A1016" i="3"/>
  <c r="D1016" i="3" s="1"/>
  <c r="A1017" i="3"/>
  <c r="D1017" i="3" s="1"/>
  <c r="A1018" i="3"/>
  <c r="D1018" i="3" s="1"/>
  <c r="A1019" i="3"/>
  <c r="D1019" i="3" s="1"/>
  <c r="A1020" i="3"/>
  <c r="D1020" i="3" s="1"/>
  <c r="A1021" i="3"/>
  <c r="D1021" i="3" s="1"/>
  <c r="A1022" i="3"/>
  <c r="D1022" i="3" s="1"/>
  <c r="A1023" i="3"/>
  <c r="D1023" i="3" s="1"/>
  <c r="A1024" i="3"/>
  <c r="D1024" i="3" s="1"/>
  <c r="A1025" i="3"/>
  <c r="D1025" i="3" s="1"/>
  <c r="A1026" i="3"/>
  <c r="D1026" i="3" s="1"/>
  <c r="A1027" i="3"/>
  <c r="D1027" i="3" s="1"/>
  <c r="A1028" i="3"/>
  <c r="D1028" i="3" s="1"/>
  <c r="A1029" i="3"/>
  <c r="D1029" i="3" s="1"/>
  <c r="A1030" i="3"/>
  <c r="D1030" i="3" s="1"/>
  <c r="A1031" i="3"/>
  <c r="D1031" i="3" s="1"/>
  <c r="A1032" i="3"/>
  <c r="D1032" i="3" s="1"/>
  <c r="A1033" i="3"/>
  <c r="D1033" i="3" s="1"/>
  <c r="A1034" i="3"/>
  <c r="D1034" i="3" s="1"/>
  <c r="A1035" i="3"/>
  <c r="D1035" i="3" s="1"/>
  <c r="A1036" i="3"/>
  <c r="D1036" i="3" s="1"/>
  <c r="A1037" i="3"/>
  <c r="D1037" i="3" s="1"/>
  <c r="A1038" i="3"/>
  <c r="D1038" i="3" s="1"/>
  <c r="A1039" i="3"/>
  <c r="D1039" i="3" s="1"/>
  <c r="A1040" i="3"/>
  <c r="D1040" i="3" s="1"/>
  <c r="A1041" i="3"/>
  <c r="D1041" i="3" s="1"/>
  <c r="A1042" i="3"/>
  <c r="D1042" i="3" s="1"/>
  <c r="A1043" i="3"/>
  <c r="D1043" i="3" s="1"/>
  <c r="A1044" i="3"/>
  <c r="D1044" i="3" s="1"/>
  <c r="A1045" i="3"/>
  <c r="D1045" i="3" s="1"/>
  <c r="A1046" i="3"/>
  <c r="D1046" i="3" s="1"/>
  <c r="A1047" i="3"/>
  <c r="D1047" i="3" s="1"/>
  <c r="A1048" i="3"/>
  <c r="D1048" i="3" s="1"/>
  <c r="A1049" i="3"/>
  <c r="D1049" i="3" s="1"/>
  <c r="A1050" i="3"/>
  <c r="D1050" i="3" s="1"/>
  <c r="A1051" i="3"/>
  <c r="D1051" i="3" s="1"/>
  <c r="A1052" i="3"/>
  <c r="D1052" i="3" s="1"/>
  <c r="A1053" i="3"/>
  <c r="D1053" i="3" s="1"/>
  <c r="A1054" i="3"/>
  <c r="D1054" i="3" s="1"/>
  <c r="A1055" i="3"/>
  <c r="D1055" i="3" s="1"/>
  <c r="A1056" i="3"/>
  <c r="D1056" i="3" s="1"/>
  <c r="A1057" i="3"/>
  <c r="D1057" i="3" s="1"/>
  <c r="A1058" i="3"/>
  <c r="D1058" i="3" s="1"/>
  <c r="A1059" i="3"/>
  <c r="D1059" i="3" s="1"/>
  <c r="A1060" i="3"/>
  <c r="D1060" i="3" s="1"/>
  <c r="A1061" i="3"/>
  <c r="D1061" i="3" s="1"/>
  <c r="A1062" i="3"/>
  <c r="D1062" i="3" s="1"/>
  <c r="A1063" i="3"/>
  <c r="D1063" i="3" s="1"/>
  <c r="A1064" i="3"/>
  <c r="D1064" i="3" s="1"/>
  <c r="A1065" i="3"/>
  <c r="D1065" i="3" s="1"/>
  <c r="A1066" i="3"/>
  <c r="D1066" i="3" s="1"/>
  <c r="A1067" i="3"/>
  <c r="D1067" i="3" s="1"/>
  <c r="A1068" i="3"/>
  <c r="D1068" i="3" s="1"/>
  <c r="A1069" i="3"/>
  <c r="D1069" i="3" s="1"/>
  <c r="D1070" i="3" l="1"/>
  <c r="L1070" i="3"/>
  <c r="Q4" i="6"/>
  <c r="M7" i="6"/>
  <c r="M5" i="6"/>
  <c r="M4" i="6"/>
  <c r="P4" i="6"/>
  <c r="D8" i="6"/>
  <c r="D4" i="6"/>
  <c r="D5" i="6"/>
  <c r="M6" i="6"/>
  <c r="D12" i="6"/>
  <c r="M8" i="6"/>
  <c r="D20" i="6" l="1"/>
  <c r="R38" i="3"/>
  <c r="S38" i="3" s="1"/>
  <c r="E24" i="6"/>
  <c r="D23" i="6"/>
  <c r="E13" i="6"/>
  <c r="E17" i="6"/>
  <c r="E19" i="6"/>
  <c r="E21" i="6"/>
  <c r="E23" i="6"/>
  <c r="E25" i="6"/>
  <c r="E10" i="6"/>
  <c r="E16" i="6"/>
  <c r="E18" i="6"/>
  <c r="E20" i="6"/>
  <c r="E22" i="6"/>
  <c r="E6" i="6"/>
  <c r="D24" i="6"/>
  <c r="E7" i="6"/>
  <c r="D18" i="6"/>
  <c r="D22" i="6"/>
  <c r="D7" i="6"/>
  <c r="D21" i="6"/>
  <c r="D25" i="6"/>
  <c r="D16" i="6"/>
  <c r="D19" i="6"/>
  <c r="D10" i="6"/>
  <c r="D17" i="6"/>
  <c r="D13" i="6"/>
  <c r="K1072" i="3"/>
  <c r="R35" i="3" s="1"/>
  <c r="C1072" i="3"/>
  <c r="R32" i="3" s="1"/>
  <c r="H22" i="6" l="1"/>
  <c r="G22" i="6"/>
  <c r="I22" i="6"/>
  <c r="H18" i="6"/>
  <c r="G18" i="6"/>
  <c r="I18" i="6"/>
  <c r="H10" i="6"/>
  <c r="G10" i="6"/>
  <c r="I10" i="6"/>
  <c r="G23" i="6"/>
  <c r="I23" i="6"/>
  <c r="H23" i="6"/>
  <c r="G19" i="6"/>
  <c r="I19" i="6"/>
  <c r="H19" i="6"/>
  <c r="G13" i="6"/>
  <c r="I13" i="6"/>
  <c r="H13" i="6"/>
  <c r="H24" i="6"/>
  <c r="G24" i="6"/>
  <c r="I24" i="6"/>
  <c r="G7" i="6"/>
  <c r="I7" i="6"/>
  <c r="H7" i="6"/>
  <c r="I6" i="6"/>
  <c r="H20" i="6"/>
  <c r="G20" i="6"/>
  <c r="I20" i="6"/>
  <c r="H16" i="6"/>
  <c r="G16" i="6"/>
  <c r="I16" i="6"/>
  <c r="G25" i="6"/>
  <c r="I25" i="6"/>
  <c r="H25" i="6"/>
  <c r="G21" i="6"/>
  <c r="I21" i="6"/>
  <c r="H21" i="6"/>
  <c r="G17" i="6"/>
  <c r="I17" i="6"/>
  <c r="H17" i="6"/>
  <c r="S35" i="3"/>
  <c r="S32" i="3"/>
  <c r="L14" i="3" l="1"/>
  <c r="I3" i="8"/>
  <c r="B18" i="8"/>
  <c r="B19" i="8"/>
  <c r="G3" i="8"/>
  <c r="B4" i="8"/>
  <c r="B3" i="8"/>
  <c r="B5" i="8"/>
  <c r="R3" i="8" l="1"/>
  <c r="X3" i="8"/>
  <c r="B7" i="8"/>
  <c r="B6" i="8"/>
  <c r="Q3" i="8"/>
  <c r="W3" i="8"/>
  <c r="E3" i="8"/>
  <c r="L46" i="3"/>
  <c r="AH20" i="3" s="1"/>
  <c r="N13" i="3"/>
  <c r="N12" i="3"/>
  <c r="N11" i="3"/>
  <c r="R12" i="3" l="1"/>
  <c r="R20" i="3"/>
  <c r="R13" i="3"/>
  <c r="P64" i="8"/>
  <c r="P4" i="8" s="1"/>
  <c r="Q4" i="8" s="1"/>
  <c r="I4" i="6"/>
  <c r="H4" i="6"/>
  <c r="E5" i="6"/>
  <c r="G5" i="6" l="1"/>
  <c r="I5" i="6"/>
  <c r="H5" i="6"/>
  <c r="R4" i="8"/>
  <c r="P5" i="8"/>
  <c r="Q5" i="8" s="1"/>
  <c r="V4" i="8"/>
  <c r="W4" i="8" s="1"/>
  <c r="L17" i="3"/>
  <c r="R21" i="3"/>
  <c r="R19" i="3"/>
  <c r="E14" i="6"/>
  <c r="E15" i="6"/>
  <c r="E12" i="6"/>
  <c r="E11" i="6"/>
  <c r="E9" i="6"/>
  <c r="E8" i="6"/>
  <c r="G4" i="6"/>
  <c r="B17" i="8"/>
  <c r="L18" i="3"/>
  <c r="L19" i="3" s="1"/>
  <c r="L11" i="3"/>
  <c r="B16" i="8" s="1"/>
  <c r="L13" i="3"/>
  <c r="B15" i="8" s="1"/>
  <c r="L12" i="3"/>
  <c r="B14" i="8" s="1"/>
  <c r="D15" i="6"/>
  <c r="D14" i="6"/>
  <c r="D11" i="6"/>
  <c r="D9" i="6"/>
  <c r="D6" i="6"/>
  <c r="H12" i="3" l="1"/>
  <c r="L21" i="3"/>
  <c r="H6" i="6"/>
  <c r="G6" i="6"/>
  <c r="G9" i="6"/>
  <c r="I9" i="6"/>
  <c r="H9" i="6"/>
  <c r="H12" i="6"/>
  <c r="G12" i="6"/>
  <c r="I12" i="6"/>
  <c r="H14" i="6"/>
  <c r="G14" i="6"/>
  <c r="I14" i="6"/>
  <c r="H8" i="6"/>
  <c r="G8" i="6"/>
  <c r="I8" i="6"/>
  <c r="G11" i="6"/>
  <c r="I11" i="6"/>
  <c r="H11" i="6"/>
  <c r="G15" i="6"/>
  <c r="I15" i="6"/>
  <c r="H15" i="6"/>
  <c r="G119" i="3"/>
  <c r="G48" i="9" s="1"/>
  <c r="G115" i="3"/>
  <c r="G44" i="9" s="1"/>
  <c r="G111" i="3"/>
  <c r="G40" i="9" s="1"/>
  <c r="G107" i="3"/>
  <c r="G36" i="9" s="1"/>
  <c r="G105" i="3"/>
  <c r="G34" i="9" s="1"/>
  <c r="G101" i="3"/>
  <c r="G30" i="9" s="1"/>
  <c r="G95" i="3"/>
  <c r="G24" i="9" s="1"/>
  <c r="G91" i="3"/>
  <c r="G20" i="9" s="1"/>
  <c r="G89" i="3"/>
  <c r="G18" i="9" s="1"/>
  <c r="G85" i="3"/>
  <c r="G14" i="9" s="1"/>
  <c r="G81" i="3"/>
  <c r="G10" i="9" s="1"/>
  <c r="O73" i="3"/>
  <c r="O77" i="3"/>
  <c r="H6" i="9" s="1"/>
  <c r="O81" i="3"/>
  <c r="H10" i="9" s="1"/>
  <c r="O85" i="3"/>
  <c r="H14" i="9" s="1"/>
  <c r="O89" i="3"/>
  <c r="H18" i="9" s="1"/>
  <c r="O93" i="3"/>
  <c r="H22" i="9" s="1"/>
  <c r="O99" i="3"/>
  <c r="H28" i="9" s="1"/>
  <c r="O103" i="3"/>
  <c r="H32" i="9" s="1"/>
  <c r="O105" i="3"/>
  <c r="H34" i="9" s="1"/>
  <c r="O109" i="3"/>
  <c r="H38" i="9" s="1"/>
  <c r="O113" i="3"/>
  <c r="H42" i="9" s="1"/>
  <c r="O117" i="3"/>
  <c r="H46" i="9" s="1"/>
  <c r="G1068" i="3"/>
  <c r="G997" i="9" s="1"/>
  <c r="G1064" i="3"/>
  <c r="G993" i="9" s="1"/>
  <c r="G1060" i="3"/>
  <c r="G989" i="9" s="1"/>
  <c r="G1058" i="3"/>
  <c r="G987" i="9" s="1"/>
  <c r="G1054" i="3"/>
  <c r="G983" i="9" s="1"/>
  <c r="G1050" i="3"/>
  <c r="G979" i="9" s="1"/>
  <c r="G1046" i="3"/>
  <c r="G975" i="9" s="1"/>
  <c r="G1042" i="3"/>
  <c r="G971" i="9" s="1"/>
  <c r="G1036" i="3"/>
  <c r="G965" i="9" s="1"/>
  <c r="G1032" i="3"/>
  <c r="G961" i="9" s="1"/>
  <c r="G1028" i="3"/>
  <c r="G957" i="9" s="1"/>
  <c r="G1024" i="3"/>
  <c r="G953" i="9" s="1"/>
  <c r="G1020" i="3"/>
  <c r="G949" i="9" s="1"/>
  <c r="G1016" i="3"/>
  <c r="G945" i="9" s="1"/>
  <c r="G1012" i="3"/>
  <c r="G941" i="9" s="1"/>
  <c r="G1008" i="3"/>
  <c r="G937" i="9" s="1"/>
  <c r="G1004" i="3"/>
  <c r="G933" i="9" s="1"/>
  <c r="G1000" i="3"/>
  <c r="G929" i="9" s="1"/>
  <c r="G998" i="3"/>
  <c r="G927" i="9" s="1"/>
  <c r="G994" i="3"/>
  <c r="G923" i="9" s="1"/>
  <c r="G990" i="3"/>
  <c r="G919" i="9" s="1"/>
  <c r="G986" i="3"/>
  <c r="G915" i="9" s="1"/>
  <c r="G982" i="3"/>
  <c r="G911" i="9" s="1"/>
  <c r="G978" i="3"/>
  <c r="G907" i="9" s="1"/>
  <c r="G974" i="3"/>
  <c r="G903" i="9" s="1"/>
  <c r="G968" i="3"/>
  <c r="G897" i="9" s="1"/>
  <c r="G964" i="3"/>
  <c r="G893" i="9" s="1"/>
  <c r="G960" i="3"/>
  <c r="G889" i="9" s="1"/>
  <c r="G956" i="3"/>
  <c r="G885" i="9" s="1"/>
  <c r="G952" i="3"/>
  <c r="G881" i="9" s="1"/>
  <c r="G948" i="3"/>
  <c r="G877" i="9" s="1"/>
  <c r="G944" i="3"/>
  <c r="G873" i="9" s="1"/>
  <c r="G940" i="3"/>
  <c r="G869" i="9" s="1"/>
  <c r="G936" i="3"/>
  <c r="G865" i="9" s="1"/>
  <c r="G932" i="3"/>
  <c r="G861" i="9" s="1"/>
  <c r="G928" i="3"/>
  <c r="G857" i="9" s="1"/>
  <c r="G924" i="3"/>
  <c r="G853" i="9" s="1"/>
  <c r="G920" i="3"/>
  <c r="G849" i="9" s="1"/>
  <c r="G916" i="3"/>
  <c r="G845" i="9" s="1"/>
  <c r="G912" i="3"/>
  <c r="G841" i="9" s="1"/>
  <c r="G908" i="3"/>
  <c r="G837" i="9" s="1"/>
  <c r="G904" i="3"/>
  <c r="G833" i="9" s="1"/>
  <c r="G900" i="3"/>
  <c r="G829" i="9" s="1"/>
  <c r="G896" i="3"/>
  <c r="G825" i="9" s="1"/>
  <c r="G892" i="3"/>
  <c r="G821" i="9" s="1"/>
  <c r="G888" i="3"/>
  <c r="G817" i="9" s="1"/>
  <c r="G884" i="3"/>
  <c r="G813" i="9" s="1"/>
  <c r="G880" i="3"/>
  <c r="G809" i="9" s="1"/>
  <c r="G876" i="3"/>
  <c r="G805" i="9" s="1"/>
  <c r="G872" i="3"/>
  <c r="G801" i="9" s="1"/>
  <c r="G868" i="3"/>
  <c r="G797" i="9" s="1"/>
  <c r="G864" i="3"/>
  <c r="G793" i="9" s="1"/>
  <c r="G860" i="3"/>
  <c r="G789" i="9" s="1"/>
  <c r="G856" i="3"/>
  <c r="G785" i="9" s="1"/>
  <c r="G852" i="3"/>
  <c r="G781" i="9" s="1"/>
  <c r="G848" i="3"/>
  <c r="G777" i="9" s="1"/>
  <c r="G844" i="3"/>
  <c r="G773" i="9" s="1"/>
  <c r="G838" i="3"/>
  <c r="G767" i="9" s="1"/>
  <c r="G834" i="3"/>
  <c r="G763" i="9" s="1"/>
  <c r="G832" i="3"/>
  <c r="G761" i="9" s="1"/>
  <c r="G828" i="3"/>
  <c r="G757" i="9" s="1"/>
  <c r="G826" i="3"/>
  <c r="G755" i="9" s="1"/>
  <c r="G824" i="3"/>
  <c r="G753" i="9" s="1"/>
  <c r="G822" i="3"/>
  <c r="G751" i="9" s="1"/>
  <c r="G820" i="3"/>
  <c r="G749" i="9" s="1"/>
  <c r="G818" i="3"/>
  <c r="G747" i="9" s="1"/>
  <c r="G816" i="3"/>
  <c r="G745" i="9" s="1"/>
  <c r="G814" i="3"/>
  <c r="G743" i="9" s="1"/>
  <c r="G812" i="3"/>
  <c r="G741" i="9" s="1"/>
  <c r="G810" i="3"/>
  <c r="G739" i="9" s="1"/>
  <c r="G808" i="3"/>
  <c r="G737" i="9" s="1"/>
  <c r="G806" i="3"/>
  <c r="G735" i="9" s="1"/>
  <c r="G804" i="3"/>
  <c r="G733" i="9" s="1"/>
  <c r="G802" i="3"/>
  <c r="G731" i="9" s="1"/>
  <c r="G800" i="3"/>
  <c r="G729" i="9" s="1"/>
  <c r="G798" i="3"/>
  <c r="G727" i="9" s="1"/>
  <c r="G796" i="3"/>
  <c r="G725" i="9" s="1"/>
  <c r="G794" i="3"/>
  <c r="G723" i="9" s="1"/>
  <c r="G792" i="3"/>
  <c r="G721" i="9" s="1"/>
  <c r="G790" i="3"/>
  <c r="G719" i="9" s="1"/>
  <c r="G788" i="3"/>
  <c r="G717" i="9" s="1"/>
  <c r="G786" i="3"/>
  <c r="G715" i="9" s="1"/>
  <c r="G784" i="3"/>
  <c r="G713" i="9" s="1"/>
  <c r="G782" i="3"/>
  <c r="G711" i="9" s="1"/>
  <c r="G780" i="3"/>
  <c r="G709" i="9" s="1"/>
  <c r="G778" i="3"/>
  <c r="G707" i="9" s="1"/>
  <c r="G776" i="3"/>
  <c r="G705" i="9" s="1"/>
  <c r="G774" i="3"/>
  <c r="G703" i="9" s="1"/>
  <c r="G772" i="3"/>
  <c r="G701" i="9" s="1"/>
  <c r="G770" i="3"/>
  <c r="G699" i="9" s="1"/>
  <c r="G768" i="3"/>
  <c r="G697" i="9" s="1"/>
  <c r="G766" i="3"/>
  <c r="G695" i="9" s="1"/>
  <c r="G764" i="3"/>
  <c r="G693" i="9" s="1"/>
  <c r="G762" i="3"/>
  <c r="G691" i="9" s="1"/>
  <c r="G760" i="3"/>
  <c r="G689" i="9" s="1"/>
  <c r="G758" i="3"/>
  <c r="G687" i="9" s="1"/>
  <c r="G756" i="3"/>
  <c r="G685" i="9" s="1"/>
  <c r="G754" i="3"/>
  <c r="G683" i="9" s="1"/>
  <c r="G752" i="3"/>
  <c r="G681" i="9" s="1"/>
  <c r="G750" i="3"/>
  <c r="G679" i="9" s="1"/>
  <c r="G748" i="3"/>
  <c r="G677" i="9" s="1"/>
  <c r="G746" i="3"/>
  <c r="G675" i="9" s="1"/>
  <c r="G744" i="3"/>
  <c r="G673" i="9" s="1"/>
  <c r="G742" i="3"/>
  <c r="G671" i="9" s="1"/>
  <c r="G740" i="3"/>
  <c r="G669" i="9" s="1"/>
  <c r="G738" i="3"/>
  <c r="G667" i="9" s="1"/>
  <c r="G736" i="3"/>
  <c r="G665" i="9" s="1"/>
  <c r="G734" i="3"/>
  <c r="G663" i="9" s="1"/>
  <c r="G732" i="3"/>
  <c r="G661" i="9" s="1"/>
  <c r="G730" i="3"/>
  <c r="G659" i="9" s="1"/>
  <c r="G728" i="3"/>
  <c r="G657" i="9" s="1"/>
  <c r="G726" i="3"/>
  <c r="G655" i="9" s="1"/>
  <c r="G724" i="3"/>
  <c r="G653" i="9" s="1"/>
  <c r="G722" i="3"/>
  <c r="G651" i="9" s="1"/>
  <c r="G720" i="3"/>
  <c r="G649" i="9" s="1"/>
  <c r="G718" i="3"/>
  <c r="G647" i="9" s="1"/>
  <c r="G716" i="3"/>
  <c r="G645" i="9" s="1"/>
  <c r="G714" i="3"/>
  <c r="G643" i="9" s="1"/>
  <c r="G712" i="3"/>
  <c r="G641" i="9" s="1"/>
  <c r="G710" i="3"/>
  <c r="G639" i="9" s="1"/>
  <c r="G708" i="3"/>
  <c r="G637" i="9" s="1"/>
  <c r="G706" i="3"/>
  <c r="G635" i="9" s="1"/>
  <c r="G704" i="3"/>
  <c r="G633" i="9" s="1"/>
  <c r="G702" i="3"/>
  <c r="G631" i="9" s="1"/>
  <c r="G700" i="3"/>
  <c r="G629" i="9" s="1"/>
  <c r="G698" i="3"/>
  <c r="G627" i="9" s="1"/>
  <c r="G696" i="3"/>
  <c r="G625" i="9" s="1"/>
  <c r="G694" i="3"/>
  <c r="G623" i="9" s="1"/>
  <c r="G692" i="3"/>
  <c r="G621" i="9" s="1"/>
  <c r="G690" i="3"/>
  <c r="G619" i="9" s="1"/>
  <c r="G688" i="3"/>
  <c r="G617" i="9" s="1"/>
  <c r="G686" i="3"/>
  <c r="G615" i="9" s="1"/>
  <c r="G684" i="3"/>
  <c r="G613" i="9" s="1"/>
  <c r="G682" i="3"/>
  <c r="G611" i="9" s="1"/>
  <c r="G680" i="3"/>
  <c r="G609" i="9" s="1"/>
  <c r="G678" i="3"/>
  <c r="G607" i="9" s="1"/>
  <c r="G676" i="3"/>
  <c r="G605" i="9" s="1"/>
  <c r="G674" i="3"/>
  <c r="G603" i="9" s="1"/>
  <c r="G672" i="3"/>
  <c r="G601" i="9" s="1"/>
  <c r="G670" i="3"/>
  <c r="G599" i="9" s="1"/>
  <c r="G668" i="3"/>
  <c r="G597" i="9" s="1"/>
  <c r="G666" i="3"/>
  <c r="G595" i="9" s="1"/>
  <c r="G664" i="3"/>
  <c r="G593" i="9" s="1"/>
  <c r="G662" i="3"/>
  <c r="G591" i="9" s="1"/>
  <c r="G660" i="3"/>
  <c r="G589" i="9" s="1"/>
  <c r="G658" i="3"/>
  <c r="G587" i="9" s="1"/>
  <c r="G656" i="3"/>
  <c r="G585" i="9" s="1"/>
  <c r="G654" i="3"/>
  <c r="G583" i="9" s="1"/>
  <c r="G652" i="3"/>
  <c r="G581" i="9" s="1"/>
  <c r="G650" i="3"/>
  <c r="G579" i="9" s="1"/>
  <c r="G648" i="3"/>
  <c r="G577" i="9" s="1"/>
  <c r="G646" i="3"/>
  <c r="G575" i="9" s="1"/>
  <c r="G644" i="3"/>
  <c r="G573" i="9" s="1"/>
  <c r="G642" i="3"/>
  <c r="G571" i="9" s="1"/>
  <c r="G640" i="3"/>
  <c r="G569" i="9" s="1"/>
  <c r="G638" i="3"/>
  <c r="G567" i="9" s="1"/>
  <c r="G636" i="3"/>
  <c r="G565" i="9" s="1"/>
  <c r="G634" i="3"/>
  <c r="G563" i="9" s="1"/>
  <c r="G632" i="3"/>
  <c r="G561" i="9" s="1"/>
  <c r="G630" i="3"/>
  <c r="G559" i="9" s="1"/>
  <c r="G628" i="3"/>
  <c r="G557" i="9" s="1"/>
  <c r="G626" i="3"/>
  <c r="G555" i="9" s="1"/>
  <c r="G624" i="3"/>
  <c r="G553" i="9" s="1"/>
  <c r="G622" i="3"/>
  <c r="G551" i="9" s="1"/>
  <c r="G620" i="3"/>
  <c r="G549" i="9" s="1"/>
  <c r="G618" i="3"/>
  <c r="G547" i="9" s="1"/>
  <c r="G616" i="3"/>
  <c r="G545" i="9" s="1"/>
  <c r="G614" i="3"/>
  <c r="G543" i="9" s="1"/>
  <c r="G612" i="3"/>
  <c r="G541" i="9" s="1"/>
  <c r="G610" i="3"/>
  <c r="G539" i="9" s="1"/>
  <c r="G608" i="3"/>
  <c r="G537" i="9" s="1"/>
  <c r="G606" i="3"/>
  <c r="G535" i="9" s="1"/>
  <c r="G604" i="3"/>
  <c r="G533" i="9" s="1"/>
  <c r="G602" i="3"/>
  <c r="G531" i="9" s="1"/>
  <c r="G600" i="3"/>
  <c r="G529" i="9" s="1"/>
  <c r="G598" i="3"/>
  <c r="G527" i="9" s="1"/>
  <c r="G596" i="3"/>
  <c r="G525" i="9" s="1"/>
  <c r="G594" i="3"/>
  <c r="G523" i="9" s="1"/>
  <c r="G592" i="3"/>
  <c r="G521" i="9" s="1"/>
  <c r="G590" i="3"/>
  <c r="G519" i="9" s="1"/>
  <c r="G588" i="3"/>
  <c r="G517" i="9" s="1"/>
  <c r="G586" i="3"/>
  <c r="G515" i="9" s="1"/>
  <c r="G584" i="3"/>
  <c r="G513" i="9" s="1"/>
  <c r="G582" i="3"/>
  <c r="G511" i="9" s="1"/>
  <c r="G580" i="3"/>
  <c r="G509" i="9" s="1"/>
  <c r="G578" i="3"/>
  <c r="G507" i="9" s="1"/>
  <c r="G576" i="3"/>
  <c r="G505" i="9" s="1"/>
  <c r="G574" i="3"/>
  <c r="G503" i="9" s="1"/>
  <c r="G572" i="3"/>
  <c r="G501" i="9" s="1"/>
  <c r="G570" i="3"/>
  <c r="G499" i="9" s="1"/>
  <c r="G568" i="3"/>
  <c r="G497" i="9" s="1"/>
  <c r="G566" i="3"/>
  <c r="G495" i="9" s="1"/>
  <c r="G564" i="3"/>
  <c r="G493" i="9" s="1"/>
  <c r="G562" i="3"/>
  <c r="G491" i="9" s="1"/>
  <c r="G560" i="3"/>
  <c r="G489" i="9" s="1"/>
  <c r="G558" i="3"/>
  <c r="G487" i="9" s="1"/>
  <c r="G556" i="3"/>
  <c r="G485" i="9" s="1"/>
  <c r="G554" i="3"/>
  <c r="G483" i="9" s="1"/>
  <c r="G552" i="3"/>
  <c r="G481" i="9" s="1"/>
  <c r="G550" i="3"/>
  <c r="G479" i="9" s="1"/>
  <c r="G548" i="3"/>
  <c r="G477" i="9" s="1"/>
  <c r="G546" i="3"/>
  <c r="G475" i="9" s="1"/>
  <c r="G544" i="3"/>
  <c r="G473" i="9" s="1"/>
  <c r="G542" i="3"/>
  <c r="G471" i="9" s="1"/>
  <c r="G540" i="3"/>
  <c r="G469" i="9" s="1"/>
  <c r="G538" i="3"/>
  <c r="G467" i="9" s="1"/>
  <c r="G536" i="3"/>
  <c r="G465" i="9" s="1"/>
  <c r="G534" i="3"/>
  <c r="G463" i="9" s="1"/>
  <c r="G532" i="3"/>
  <c r="G461" i="9" s="1"/>
  <c r="G530" i="3"/>
  <c r="G459" i="9" s="1"/>
  <c r="G528" i="3"/>
  <c r="G457" i="9" s="1"/>
  <c r="G526" i="3"/>
  <c r="G455" i="9" s="1"/>
  <c r="G524" i="3"/>
  <c r="G453" i="9" s="1"/>
  <c r="G522" i="3"/>
  <c r="G451" i="9" s="1"/>
  <c r="G520" i="3"/>
  <c r="G449" i="9" s="1"/>
  <c r="G518" i="3"/>
  <c r="G447" i="9" s="1"/>
  <c r="G516" i="3"/>
  <c r="G445" i="9" s="1"/>
  <c r="G514" i="3"/>
  <c r="G443" i="9" s="1"/>
  <c r="G512" i="3"/>
  <c r="G441" i="9" s="1"/>
  <c r="G510" i="3"/>
  <c r="G439" i="9" s="1"/>
  <c r="G508" i="3"/>
  <c r="G437" i="9" s="1"/>
  <c r="G506" i="3"/>
  <c r="G435" i="9" s="1"/>
  <c r="G504" i="3"/>
  <c r="G433" i="9" s="1"/>
  <c r="G502" i="3"/>
  <c r="G431" i="9" s="1"/>
  <c r="G500" i="3"/>
  <c r="G429" i="9" s="1"/>
  <c r="G498" i="3"/>
  <c r="G427" i="9" s="1"/>
  <c r="G496" i="3"/>
  <c r="G425" i="9" s="1"/>
  <c r="G494" i="3"/>
  <c r="G423" i="9" s="1"/>
  <c r="G492" i="3"/>
  <c r="G421" i="9" s="1"/>
  <c r="G490" i="3"/>
  <c r="G419" i="9" s="1"/>
  <c r="G488" i="3"/>
  <c r="G417" i="9" s="1"/>
  <c r="G486" i="3"/>
  <c r="G415" i="9" s="1"/>
  <c r="G484" i="3"/>
  <c r="G413" i="9" s="1"/>
  <c r="G482" i="3"/>
  <c r="G411" i="9" s="1"/>
  <c r="G480" i="3"/>
  <c r="G409" i="9" s="1"/>
  <c r="G478" i="3"/>
  <c r="G407" i="9" s="1"/>
  <c r="G476" i="3"/>
  <c r="G405" i="9" s="1"/>
  <c r="G474" i="3"/>
  <c r="G403" i="9" s="1"/>
  <c r="G472" i="3"/>
  <c r="G401" i="9" s="1"/>
  <c r="G470" i="3"/>
  <c r="G399" i="9" s="1"/>
  <c r="G468" i="3"/>
  <c r="G397" i="9" s="1"/>
  <c r="G466" i="3"/>
  <c r="G395" i="9" s="1"/>
  <c r="G464" i="3"/>
  <c r="G393" i="9" s="1"/>
  <c r="G462" i="3"/>
  <c r="G391" i="9" s="1"/>
  <c r="G460" i="3"/>
  <c r="G389" i="9" s="1"/>
  <c r="G458" i="3"/>
  <c r="G387" i="9" s="1"/>
  <c r="G456" i="3"/>
  <c r="G385" i="9" s="1"/>
  <c r="G454" i="3"/>
  <c r="G383" i="9" s="1"/>
  <c r="G452" i="3"/>
  <c r="G381" i="9" s="1"/>
  <c r="G450" i="3"/>
  <c r="G379" i="9" s="1"/>
  <c r="G448" i="3"/>
  <c r="G377" i="9" s="1"/>
  <c r="G446" i="3"/>
  <c r="G375" i="9" s="1"/>
  <c r="G444" i="3"/>
  <c r="G373" i="9" s="1"/>
  <c r="G442" i="3"/>
  <c r="G371" i="9" s="1"/>
  <c r="G440" i="3"/>
  <c r="G369" i="9" s="1"/>
  <c r="G438" i="3"/>
  <c r="G367" i="9" s="1"/>
  <c r="G436" i="3"/>
  <c r="G365" i="9" s="1"/>
  <c r="G434" i="3"/>
  <c r="G363" i="9" s="1"/>
  <c r="G432" i="3"/>
  <c r="G361" i="9" s="1"/>
  <c r="G430" i="3"/>
  <c r="G359" i="9" s="1"/>
  <c r="G428" i="3"/>
  <c r="G357" i="9" s="1"/>
  <c r="G426" i="3"/>
  <c r="G355" i="9" s="1"/>
  <c r="G424" i="3"/>
  <c r="G353" i="9" s="1"/>
  <c r="G422" i="3"/>
  <c r="G351" i="9" s="1"/>
  <c r="G420" i="3"/>
  <c r="G349" i="9" s="1"/>
  <c r="G418" i="3"/>
  <c r="G347" i="9" s="1"/>
  <c r="G416" i="3"/>
  <c r="G345" i="9" s="1"/>
  <c r="G414" i="3"/>
  <c r="G343" i="9" s="1"/>
  <c r="G412" i="3"/>
  <c r="G341" i="9" s="1"/>
  <c r="G410" i="3"/>
  <c r="G339" i="9" s="1"/>
  <c r="G408" i="3"/>
  <c r="G337" i="9" s="1"/>
  <c r="G406" i="3"/>
  <c r="G335" i="9" s="1"/>
  <c r="G404" i="3"/>
  <c r="G333" i="9" s="1"/>
  <c r="G402" i="3"/>
  <c r="G331" i="9" s="1"/>
  <c r="G400" i="3"/>
  <c r="G329" i="9" s="1"/>
  <c r="G398" i="3"/>
  <c r="G327" i="9" s="1"/>
  <c r="G396" i="3"/>
  <c r="G325" i="9" s="1"/>
  <c r="G394" i="3"/>
  <c r="G323" i="9" s="1"/>
  <c r="G392" i="3"/>
  <c r="G321" i="9" s="1"/>
  <c r="G390" i="3"/>
  <c r="G319" i="9" s="1"/>
  <c r="G388" i="3"/>
  <c r="G317" i="9" s="1"/>
  <c r="G386" i="3"/>
  <c r="G315" i="9" s="1"/>
  <c r="G384" i="3"/>
  <c r="G313" i="9" s="1"/>
  <c r="G382" i="3"/>
  <c r="G311" i="9" s="1"/>
  <c r="G380" i="3"/>
  <c r="G309" i="9" s="1"/>
  <c r="G378" i="3"/>
  <c r="G307" i="9" s="1"/>
  <c r="G376" i="3"/>
  <c r="G305" i="9" s="1"/>
  <c r="G374" i="3"/>
  <c r="G303" i="9" s="1"/>
  <c r="G372" i="3"/>
  <c r="G301" i="9" s="1"/>
  <c r="G370" i="3"/>
  <c r="G299" i="9" s="1"/>
  <c r="G368" i="3"/>
  <c r="G297" i="9" s="1"/>
  <c r="G366" i="3"/>
  <c r="G295" i="9" s="1"/>
  <c r="G364" i="3"/>
  <c r="G293" i="9" s="1"/>
  <c r="G362" i="3"/>
  <c r="G291" i="9" s="1"/>
  <c r="G360" i="3"/>
  <c r="G289" i="9" s="1"/>
  <c r="G358" i="3"/>
  <c r="G287" i="9" s="1"/>
  <c r="G356" i="3"/>
  <c r="G285" i="9" s="1"/>
  <c r="G354" i="3"/>
  <c r="G283" i="9" s="1"/>
  <c r="G352" i="3"/>
  <c r="G281" i="9" s="1"/>
  <c r="G350" i="3"/>
  <c r="G279" i="9" s="1"/>
  <c r="G348" i="3"/>
  <c r="G277" i="9" s="1"/>
  <c r="G346" i="3"/>
  <c r="G275" i="9" s="1"/>
  <c r="G344" i="3"/>
  <c r="G273" i="9" s="1"/>
  <c r="G342" i="3"/>
  <c r="G271" i="9" s="1"/>
  <c r="G340" i="3"/>
  <c r="G269" i="9" s="1"/>
  <c r="G338" i="3"/>
  <c r="G267" i="9" s="1"/>
  <c r="G336" i="3"/>
  <c r="G265" i="9" s="1"/>
  <c r="G334" i="3"/>
  <c r="G263" i="9" s="1"/>
  <c r="G332" i="3"/>
  <c r="G261" i="9" s="1"/>
  <c r="G330" i="3"/>
  <c r="G259" i="9" s="1"/>
  <c r="G328" i="3"/>
  <c r="G257" i="9" s="1"/>
  <c r="G326" i="3"/>
  <c r="G255" i="9" s="1"/>
  <c r="G324" i="3"/>
  <c r="G253" i="9" s="1"/>
  <c r="G322" i="3"/>
  <c r="G251" i="9" s="1"/>
  <c r="G320" i="3"/>
  <c r="G249" i="9" s="1"/>
  <c r="G318" i="3"/>
  <c r="G247" i="9" s="1"/>
  <c r="G316" i="3"/>
  <c r="G245" i="9" s="1"/>
  <c r="G314" i="3"/>
  <c r="G243" i="9" s="1"/>
  <c r="G312" i="3"/>
  <c r="G241" i="9" s="1"/>
  <c r="G310" i="3"/>
  <c r="G239" i="9" s="1"/>
  <c r="G308" i="3"/>
  <c r="G237" i="9" s="1"/>
  <c r="G306" i="3"/>
  <c r="G235" i="9" s="1"/>
  <c r="G304" i="3"/>
  <c r="G233" i="9" s="1"/>
  <c r="G302" i="3"/>
  <c r="G231" i="9" s="1"/>
  <c r="G300" i="3"/>
  <c r="G229" i="9" s="1"/>
  <c r="G298" i="3"/>
  <c r="G227" i="9" s="1"/>
  <c r="G296" i="3"/>
  <c r="G225" i="9" s="1"/>
  <c r="G294" i="3"/>
  <c r="G223" i="9" s="1"/>
  <c r="G292" i="3"/>
  <c r="G221" i="9" s="1"/>
  <c r="G290" i="3"/>
  <c r="G219" i="9" s="1"/>
  <c r="G288" i="3"/>
  <c r="G217" i="9" s="1"/>
  <c r="G286" i="3"/>
  <c r="G215" i="9" s="1"/>
  <c r="G284" i="3"/>
  <c r="G213" i="9" s="1"/>
  <c r="G282" i="3"/>
  <c r="G211" i="9" s="1"/>
  <c r="G280" i="3"/>
  <c r="G209" i="9" s="1"/>
  <c r="G278" i="3"/>
  <c r="G207" i="9" s="1"/>
  <c r="G276" i="3"/>
  <c r="G205" i="9" s="1"/>
  <c r="G274" i="3"/>
  <c r="G203" i="9" s="1"/>
  <c r="G272" i="3"/>
  <c r="G201" i="9" s="1"/>
  <c r="G270" i="3"/>
  <c r="G199" i="9" s="1"/>
  <c r="G268" i="3"/>
  <c r="G197" i="9" s="1"/>
  <c r="G266" i="3"/>
  <c r="G195" i="9" s="1"/>
  <c r="G264" i="3"/>
  <c r="G193" i="9" s="1"/>
  <c r="G262" i="3"/>
  <c r="G191" i="9" s="1"/>
  <c r="G260" i="3"/>
  <c r="G189" i="9" s="1"/>
  <c r="G258" i="3"/>
  <c r="G187" i="9" s="1"/>
  <c r="G256" i="3"/>
  <c r="G185" i="9" s="1"/>
  <c r="G254" i="3"/>
  <c r="G183" i="9" s="1"/>
  <c r="G252" i="3"/>
  <c r="G181" i="9" s="1"/>
  <c r="G250" i="3"/>
  <c r="G179" i="9" s="1"/>
  <c r="G248" i="3"/>
  <c r="G177" i="9" s="1"/>
  <c r="G246" i="3"/>
  <c r="G175" i="9" s="1"/>
  <c r="G244" i="3"/>
  <c r="G173" i="9" s="1"/>
  <c r="G242" i="3"/>
  <c r="G171" i="9" s="1"/>
  <c r="G240" i="3"/>
  <c r="G169" i="9" s="1"/>
  <c r="G238" i="3"/>
  <c r="G167" i="9" s="1"/>
  <c r="G236" i="3"/>
  <c r="G165" i="9" s="1"/>
  <c r="G234" i="3"/>
  <c r="G163" i="9" s="1"/>
  <c r="G232" i="3"/>
  <c r="G161" i="9" s="1"/>
  <c r="G230" i="3"/>
  <c r="G159" i="9" s="1"/>
  <c r="G228" i="3"/>
  <c r="G157" i="9" s="1"/>
  <c r="G226" i="3"/>
  <c r="G155" i="9" s="1"/>
  <c r="G224" i="3"/>
  <c r="G153" i="9" s="1"/>
  <c r="G222" i="3"/>
  <c r="G151" i="9" s="1"/>
  <c r="G220" i="3"/>
  <c r="G149" i="9" s="1"/>
  <c r="G218" i="3"/>
  <c r="G147" i="9" s="1"/>
  <c r="G216" i="3"/>
  <c r="G145" i="9" s="1"/>
  <c r="G214" i="3"/>
  <c r="G143" i="9" s="1"/>
  <c r="G212" i="3"/>
  <c r="G141" i="9" s="1"/>
  <c r="G210" i="3"/>
  <c r="G139" i="9" s="1"/>
  <c r="G208" i="3"/>
  <c r="G137" i="9" s="1"/>
  <c r="G206" i="3"/>
  <c r="G135" i="9" s="1"/>
  <c r="G204" i="3"/>
  <c r="G133" i="9" s="1"/>
  <c r="G202" i="3"/>
  <c r="G131" i="9" s="1"/>
  <c r="G200" i="3"/>
  <c r="G129" i="9" s="1"/>
  <c r="G198" i="3"/>
  <c r="G127" i="9" s="1"/>
  <c r="G196" i="3"/>
  <c r="G125" i="9" s="1"/>
  <c r="G194" i="3"/>
  <c r="G123" i="9" s="1"/>
  <c r="G192" i="3"/>
  <c r="G121" i="9" s="1"/>
  <c r="G190" i="3"/>
  <c r="G119" i="9" s="1"/>
  <c r="G188" i="3"/>
  <c r="G117" i="9" s="1"/>
  <c r="G186" i="3"/>
  <c r="G115" i="9" s="1"/>
  <c r="G184" i="3"/>
  <c r="G113" i="9" s="1"/>
  <c r="G182" i="3"/>
  <c r="G111" i="9" s="1"/>
  <c r="G180" i="3"/>
  <c r="G109" i="9" s="1"/>
  <c r="G178" i="3"/>
  <c r="G107" i="9" s="1"/>
  <c r="G176" i="3"/>
  <c r="G105" i="9" s="1"/>
  <c r="G174" i="3"/>
  <c r="G103" i="9" s="1"/>
  <c r="G172" i="3"/>
  <c r="G101" i="9" s="1"/>
  <c r="G170" i="3"/>
  <c r="G99" i="9" s="1"/>
  <c r="G168" i="3"/>
  <c r="G97" i="9" s="1"/>
  <c r="G166" i="3"/>
  <c r="G95" i="9" s="1"/>
  <c r="G164" i="3"/>
  <c r="G93" i="9" s="1"/>
  <c r="G162" i="3"/>
  <c r="G91" i="9" s="1"/>
  <c r="G160" i="3"/>
  <c r="G89" i="9" s="1"/>
  <c r="G158" i="3"/>
  <c r="G87" i="9" s="1"/>
  <c r="G156" i="3"/>
  <c r="G85" i="9" s="1"/>
  <c r="G154" i="3"/>
  <c r="G83" i="9" s="1"/>
  <c r="G152" i="3"/>
  <c r="G81" i="9" s="1"/>
  <c r="G150" i="3"/>
  <c r="G79" i="9" s="1"/>
  <c r="G148" i="3"/>
  <c r="G77" i="9" s="1"/>
  <c r="G146" i="3"/>
  <c r="G75" i="9" s="1"/>
  <c r="G144" i="3"/>
  <c r="G73" i="9" s="1"/>
  <c r="G142" i="3"/>
  <c r="G71" i="9" s="1"/>
  <c r="G140" i="3"/>
  <c r="G69" i="9" s="1"/>
  <c r="G138" i="3"/>
  <c r="G67" i="9" s="1"/>
  <c r="G136" i="3"/>
  <c r="G65" i="9" s="1"/>
  <c r="G134" i="3"/>
  <c r="G63" i="9" s="1"/>
  <c r="G132" i="3"/>
  <c r="G61" i="9" s="1"/>
  <c r="G130" i="3"/>
  <c r="G59" i="9" s="1"/>
  <c r="G128" i="3"/>
  <c r="G57" i="9" s="1"/>
  <c r="G126" i="3"/>
  <c r="G55" i="9" s="1"/>
  <c r="G124" i="3"/>
  <c r="G53" i="9" s="1"/>
  <c r="G122" i="3"/>
  <c r="G51" i="9" s="1"/>
  <c r="O1068" i="3"/>
  <c r="H997" i="9" s="1"/>
  <c r="O1066" i="3"/>
  <c r="H995" i="9" s="1"/>
  <c r="O1064" i="3"/>
  <c r="H993" i="9" s="1"/>
  <c r="O1062" i="3"/>
  <c r="H991" i="9" s="1"/>
  <c r="O1060" i="3"/>
  <c r="H989" i="9" s="1"/>
  <c r="O1058" i="3"/>
  <c r="H987" i="9" s="1"/>
  <c r="O1056" i="3"/>
  <c r="H985" i="9" s="1"/>
  <c r="O1054" i="3"/>
  <c r="H983" i="9" s="1"/>
  <c r="O1052" i="3"/>
  <c r="H981" i="9" s="1"/>
  <c r="O1050" i="3"/>
  <c r="H979" i="9" s="1"/>
  <c r="O1048" i="3"/>
  <c r="H977" i="9" s="1"/>
  <c r="O1046" i="3"/>
  <c r="H975" i="9" s="1"/>
  <c r="O1044" i="3"/>
  <c r="H973" i="9" s="1"/>
  <c r="O1042" i="3"/>
  <c r="H971" i="9" s="1"/>
  <c r="O1040" i="3"/>
  <c r="H969" i="9" s="1"/>
  <c r="O1038" i="3"/>
  <c r="H967" i="9" s="1"/>
  <c r="O1036" i="3"/>
  <c r="H965" i="9" s="1"/>
  <c r="O1034" i="3"/>
  <c r="H963" i="9" s="1"/>
  <c r="O1032" i="3"/>
  <c r="H961" i="9" s="1"/>
  <c r="O1030" i="3"/>
  <c r="H959" i="9" s="1"/>
  <c r="O1028" i="3"/>
  <c r="H957" i="9" s="1"/>
  <c r="O1026" i="3"/>
  <c r="H955" i="9" s="1"/>
  <c r="O1024" i="3"/>
  <c r="H953" i="9" s="1"/>
  <c r="O1022" i="3"/>
  <c r="H951" i="9" s="1"/>
  <c r="O1020" i="3"/>
  <c r="H949" i="9" s="1"/>
  <c r="O1018" i="3"/>
  <c r="H947" i="9" s="1"/>
  <c r="O1016" i="3"/>
  <c r="H945" i="9" s="1"/>
  <c r="O1014" i="3"/>
  <c r="H943" i="9" s="1"/>
  <c r="O1012" i="3"/>
  <c r="H941" i="9" s="1"/>
  <c r="O1010" i="3"/>
  <c r="H939" i="9" s="1"/>
  <c r="O1008" i="3"/>
  <c r="H937" i="9" s="1"/>
  <c r="O1006" i="3"/>
  <c r="H935" i="9" s="1"/>
  <c r="O1004" i="3"/>
  <c r="H933" i="9" s="1"/>
  <c r="O1002" i="3"/>
  <c r="H931" i="9" s="1"/>
  <c r="O1000" i="3"/>
  <c r="H929" i="9" s="1"/>
  <c r="O998" i="3"/>
  <c r="H927" i="9" s="1"/>
  <c r="O996" i="3"/>
  <c r="H925" i="9" s="1"/>
  <c r="O994" i="3"/>
  <c r="H923" i="9" s="1"/>
  <c r="O992" i="3"/>
  <c r="H921" i="9" s="1"/>
  <c r="O990" i="3"/>
  <c r="H919" i="9" s="1"/>
  <c r="O988" i="3"/>
  <c r="H917" i="9" s="1"/>
  <c r="O986" i="3"/>
  <c r="H915" i="9" s="1"/>
  <c r="O984" i="3"/>
  <c r="H913" i="9" s="1"/>
  <c r="O982" i="3"/>
  <c r="H911" i="9" s="1"/>
  <c r="O980" i="3"/>
  <c r="H909" i="9" s="1"/>
  <c r="O978" i="3"/>
  <c r="H907" i="9" s="1"/>
  <c r="O976" i="3"/>
  <c r="H905" i="9" s="1"/>
  <c r="O974" i="3"/>
  <c r="H903" i="9" s="1"/>
  <c r="O972" i="3"/>
  <c r="H901" i="9" s="1"/>
  <c r="O970" i="3"/>
  <c r="H899" i="9" s="1"/>
  <c r="O968" i="3"/>
  <c r="H897" i="9" s="1"/>
  <c r="O966" i="3"/>
  <c r="H895" i="9" s="1"/>
  <c r="O964" i="3"/>
  <c r="H893" i="9" s="1"/>
  <c r="O962" i="3"/>
  <c r="H891" i="9" s="1"/>
  <c r="O960" i="3"/>
  <c r="H889" i="9" s="1"/>
  <c r="O958" i="3"/>
  <c r="H887" i="9" s="1"/>
  <c r="O956" i="3"/>
  <c r="H885" i="9" s="1"/>
  <c r="O954" i="3"/>
  <c r="H883" i="9" s="1"/>
  <c r="O952" i="3"/>
  <c r="H881" i="9" s="1"/>
  <c r="O950" i="3"/>
  <c r="H879" i="9" s="1"/>
  <c r="O948" i="3"/>
  <c r="H877" i="9" s="1"/>
  <c r="O946" i="3"/>
  <c r="H875" i="9" s="1"/>
  <c r="O944" i="3"/>
  <c r="H873" i="9" s="1"/>
  <c r="O942" i="3"/>
  <c r="H871" i="9" s="1"/>
  <c r="O940" i="3"/>
  <c r="H869" i="9" s="1"/>
  <c r="O938" i="3"/>
  <c r="H867" i="9" s="1"/>
  <c r="O936" i="3"/>
  <c r="H865" i="9" s="1"/>
  <c r="O934" i="3"/>
  <c r="H863" i="9" s="1"/>
  <c r="O932" i="3"/>
  <c r="H861" i="9" s="1"/>
  <c r="O930" i="3"/>
  <c r="H859" i="9" s="1"/>
  <c r="O928" i="3"/>
  <c r="H857" i="9" s="1"/>
  <c r="O926" i="3"/>
  <c r="H855" i="9" s="1"/>
  <c r="O924" i="3"/>
  <c r="H853" i="9" s="1"/>
  <c r="O922" i="3"/>
  <c r="H851" i="9" s="1"/>
  <c r="O920" i="3"/>
  <c r="H849" i="9" s="1"/>
  <c r="O918" i="3"/>
  <c r="H847" i="9" s="1"/>
  <c r="O916" i="3"/>
  <c r="H845" i="9" s="1"/>
  <c r="O914" i="3"/>
  <c r="H843" i="9" s="1"/>
  <c r="O912" i="3"/>
  <c r="H841" i="9" s="1"/>
  <c r="O910" i="3"/>
  <c r="H839" i="9" s="1"/>
  <c r="O908" i="3"/>
  <c r="H837" i="9" s="1"/>
  <c r="O906" i="3"/>
  <c r="H835" i="9" s="1"/>
  <c r="O904" i="3"/>
  <c r="H833" i="9" s="1"/>
  <c r="O902" i="3"/>
  <c r="H831" i="9" s="1"/>
  <c r="O900" i="3"/>
  <c r="H829" i="9" s="1"/>
  <c r="O898" i="3"/>
  <c r="H827" i="9" s="1"/>
  <c r="O896" i="3"/>
  <c r="H825" i="9" s="1"/>
  <c r="O894" i="3"/>
  <c r="H823" i="9" s="1"/>
  <c r="O892" i="3"/>
  <c r="H821" i="9" s="1"/>
  <c r="O890" i="3"/>
  <c r="H819" i="9" s="1"/>
  <c r="O888" i="3"/>
  <c r="H817" i="9" s="1"/>
  <c r="O886" i="3"/>
  <c r="H815" i="9" s="1"/>
  <c r="O884" i="3"/>
  <c r="H813" i="9" s="1"/>
  <c r="O882" i="3"/>
  <c r="H811" i="9" s="1"/>
  <c r="O880" i="3"/>
  <c r="H809" i="9" s="1"/>
  <c r="O878" i="3"/>
  <c r="H807" i="9" s="1"/>
  <c r="O876" i="3"/>
  <c r="H805" i="9" s="1"/>
  <c r="O874" i="3"/>
  <c r="H803" i="9" s="1"/>
  <c r="O872" i="3"/>
  <c r="H801" i="9" s="1"/>
  <c r="O870" i="3"/>
  <c r="H799" i="9" s="1"/>
  <c r="O868" i="3"/>
  <c r="H797" i="9" s="1"/>
  <c r="O866" i="3"/>
  <c r="H795" i="9" s="1"/>
  <c r="O864" i="3"/>
  <c r="H793" i="9" s="1"/>
  <c r="O862" i="3"/>
  <c r="H791" i="9" s="1"/>
  <c r="O860" i="3"/>
  <c r="H789" i="9" s="1"/>
  <c r="O858" i="3"/>
  <c r="H787" i="9" s="1"/>
  <c r="O856" i="3"/>
  <c r="H785" i="9" s="1"/>
  <c r="O854" i="3"/>
  <c r="H783" i="9" s="1"/>
  <c r="O852" i="3"/>
  <c r="H781" i="9" s="1"/>
  <c r="O850" i="3"/>
  <c r="H779" i="9" s="1"/>
  <c r="O848" i="3"/>
  <c r="H777" i="9" s="1"/>
  <c r="O846" i="3"/>
  <c r="H775" i="9" s="1"/>
  <c r="O844" i="3"/>
  <c r="H773" i="9" s="1"/>
  <c r="O842" i="3"/>
  <c r="H771" i="9" s="1"/>
  <c r="O840" i="3"/>
  <c r="H769" i="9" s="1"/>
  <c r="O838" i="3"/>
  <c r="H767" i="9" s="1"/>
  <c r="O836" i="3"/>
  <c r="H765" i="9" s="1"/>
  <c r="O834" i="3"/>
  <c r="H763" i="9" s="1"/>
  <c r="O832" i="3"/>
  <c r="H761" i="9" s="1"/>
  <c r="O830" i="3"/>
  <c r="H759" i="9" s="1"/>
  <c r="O828" i="3"/>
  <c r="H757" i="9" s="1"/>
  <c r="O826" i="3"/>
  <c r="H755" i="9" s="1"/>
  <c r="O824" i="3"/>
  <c r="H753" i="9" s="1"/>
  <c r="O822" i="3"/>
  <c r="H751" i="9" s="1"/>
  <c r="O820" i="3"/>
  <c r="H749" i="9" s="1"/>
  <c r="O818" i="3"/>
  <c r="H747" i="9" s="1"/>
  <c r="O816" i="3"/>
  <c r="H745" i="9" s="1"/>
  <c r="O814" i="3"/>
  <c r="H743" i="9" s="1"/>
  <c r="O812" i="3"/>
  <c r="H741" i="9" s="1"/>
  <c r="O810" i="3"/>
  <c r="H739" i="9" s="1"/>
  <c r="O808" i="3"/>
  <c r="H737" i="9" s="1"/>
  <c r="O806" i="3"/>
  <c r="H735" i="9" s="1"/>
  <c r="O804" i="3"/>
  <c r="H733" i="9" s="1"/>
  <c r="O802" i="3"/>
  <c r="H731" i="9" s="1"/>
  <c r="O800" i="3"/>
  <c r="H729" i="9" s="1"/>
  <c r="O798" i="3"/>
  <c r="H727" i="9" s="1"/>
  <c r="O796" i="3"/>
  <c r="H725" i="9" s="1"/>
  <c r="O794" i="3"/>
  <c r="H723" i="9" s="1"/>
  <c r="O792" i="3"/>
  <c r="H721" i="9" s="1"/>
  <c r="O790" i="3"/>
  <c r="H719" i="9" s="1"/>
  <c r="O788" i="3"/>
  <c r="H717" i="9" s="1"/>
  <c r="O786" i="3"/>
  <c r="H715" i="9" s="1"/>
  <c r="O784" i="3"/>
  <c r="H713" i="9" s="1"/>
  <c r="O782" i="3"/>
  <c r="H711" i="9" s="1"/>
  <c r="O780" i="3"/>
  <c r="H709" i="9" s="1"/>
  <c r="O778" i="3"/>
  <c r="H707" i="9" s="1"/>
  <c r="O776" i="3"/>
  <c r="H705" i="9" s="1"/>
  <c r="O774" i="3"/>
  <c r="H703" i="9" s="1"/>
  <c r="O772" i="3"/>
  <c r="H701" i="9" s="1"/>
  <c r="O770" i="3"/>
  <c r="H699" i="9" s="1"/>
  <c r="O768" i="3"/>
  <c r="H697" i="9" s="1"/>
  <c r="O766" i="3"/>
  <c r="H695" i="9" s="1"/>
  <c r="O764" i="3"/>
  <c r="H693" i="9" s="1"/>
  <c r="O762" i="3"/>
  <c r="H691" i="9" s="1"/>
  <c r="O760" i="3"/>
  <c r="H689" i="9" s="1"/>
  <c r="O758" i="3"/>
  <c r="H687" i="9" s="1"/>
  <c r="O756" i="3"/>
  <c r="H685" i="9" s="1"/>
  <c r="O754" i="3"/>
  <c r="H683" i="9" s="1"/>
  <c r="O752" i="3"/>
  <c r="H681" i="9" s="1"/>
  <c r="O750" i="3"/>
  <c r="H679" i="9" s="1"/>
  <c r="O748" i="3"/>
  <c r="H677" i="9" s="1"/>
  <c r="O746" i="3"/>
  <c r="H675" i="9" s="1"/>
  <c r="O744" i="3"/>
  <c r="H673" i="9" s="1"/>
  <c r="O742" i="3"/>
  <c r="H671" i="9" s="1"/>
  <c r="O740" i="3"/>
  <c r="H669" i="9" s="1"/>
  <c r="O738" i="3"/>
  <c r="H667" i="9" s="1"/>
  <c r="O736" i="3"/>
  <c r="H665" i="9" s="1"/>
  <c r="O734" i="3"/>
  <c r="H663" i="9" s="1"/>
  <c r="O732" i="3"/>
  <c r="H661" i="9" s="1"/>
  <c r="O730" i="3"/>
  <c r="H659" i="9" s="1"/>
  <c r="O728" i="3"/>
  <c r="H657" i="9" s="1"/>
  <c r="O726" i="3"/>
  <c r="H655" i="9" s="1"/>
  <c r="O724" i="3"/>
  <c r="H653" i="9" s="1"/>
  <c r="O722" i="3"/>
  <c r="H651" i="9" s="1"/>
  <c r="O720" i="3"/>
  <c r="H649" i="9" s="1"/>
  <c r="O718" i="3"/>
  <c r="H647" i="9" s="1"/>
  <c r="O716" i="3"/>
  <c r="H645" i="9" s="1"/>
  <c r="O714" i="3"/>
  <c r="H643" i="9" s="1"/>
  <c r="O712" i="3"/>
  <c r="H641" i="9" s="1"/>
  <c r="O710" i="3"/>
  <c r="H639" i="9" s="1"/>
  <c r="O708" i="3"/>
  <c r="H637" i="9" s="1"/>
  <c r="O706" i="3"/>
  <c r="H635" i="9" s="1"/>
  <c r="O704" i="3"/>
  <c r="H633" i="9" s="1"/>
  <c r="O702" i="3"/>
  <c r="H631" i="9" s="1"/>
  <c r="O700" i="3"/>
  <c r="H629" i="9" s="1"/>
  <c r="O698" i="3"/>
  <c r="H627" i="9" s="1"/>
  <c r="O696" i="3"/>
  <c r="H625" i="9" s="1"/>
  <c r="O694" i="3"/>
  <c r="H623" i="9" s="1"/>
  <c r="O692" i="3"/>
  <c r="H621" i="9" s="1"/>
  <c r="O690" i="3"/>
  <c r="H619" i="9" s="1"/>
  <c r="O688" i="3"/>
  <c r="H617" i="9" s="1"/>
  <c r="O686" i="3"/>
  <c r="H615" i="9" s="1"/>
  <c r="O684" i="3"/>
  <c r="H613" i="9" s="1"/>
  <c r="O682" i="3"/>
  <c r="H611" i="9" s="1"/>
  <c r="O680" i="3"/>
  <c r="H609" i="9" s="1"/>
  <c r="O678" i="3"/>
  <c r="H607" i="9" s="1"/>
  <c r="O676" i="3"/>
  <c r="H605" i="9" s="1"/>
  <c r="O674" i="3"/>
  <c r="H603" i="9" s="1"/>
  <c r="O672" i="3"/>
  <c r="H601" i="9" s="1"/>
  <c r="O670" i="3"/>
  <c r="H599" i="9" s="1"/>
  <c r="O668" i="3"/>
  <c r="H597" i="9" s="1"/>
  <c r="O666" i="3"/>
  <c r="H595" i="9" s="1"/>
  <c r="O664" i="3"/>
  <c r="H593" i="9" s="1"/>
  <c r="O662" i="3"/>
  <c r="H591" i="9" s="1"/>
  <c r="O660" i="3"/>
  <c r="H589" i="9" s="1"/>
  <c r="O658" i="3"/>
  <c r="H587" i="9" s="1"/>
  <c r="O656" i="3"/>
  <c r="H585" i="9" s="1"/>
  <c r="O654" i="3"/>
  <c r="H583" i="9" s="1"/>
  <c r="O652" i="3"/>
  <c r="H581" i="9" s="1"/>
  <c r="O650" i="3"/>
  <c r="H579" i="9" s="1"/>
  <c r="O648" i="3"/>
  <c r="H577" i="9" s="1"/>
  <c r="O646" i="3"/>
  <c r="H575" i="9" s="1"/>
  <c r="O644" i="3"/>
  <c r="H573" i="9" s="1"/>
  <c r="O642" i="3"/>
  <c r="H571" i="9" s="1"/>
  <c r="O640" i="3"/>
  <c r="H569" i="9" s="1"/>
  <c r="O638" i="3"/>
  <c r="H567" i="9" s="1"/>
  <c r="O636" i="3"/>
  <c r="H565" i="9" s="1"/>
  <c r="O634" i="3"/>
  <c r="H563" i="9" s="1"/>
  <c r="O632" i="3"/>
  <c r="H561" i="9" s="1"/>
  <c r="O630" i="3"/>
  <c r="H559" i="9" s="1"/>
  <c r="O628" i="3"/>
  <c r="H557" i="9" s="1"/>
  <c r="O626" i="3"/>
  <c r="H555" i="9" s="1"/>
  <c r="O624" i="3"/>
  <c r="H553" i="9" s="1"/>
  <c r="O622" i="3"/>
  <c r="H551" i="9" s="1"/>
  <c r="O620" i="3"/>
  <c r="H549" i="9" s="1"/>
  <c r="O618" i="3"/>
  <c r="H547" i="9" s="1"/>
  <c r="O616" i="3"/>
  <c r="H545" i="9" s="1"/>
  <c r="O614" i="3"/>
  <c r="H543" i="9" s="1"/>
  <c r="O612" i="3"/>
  <c r="H541" i="9" s="1"/>
  <c r="O610" i="3"/>
  <c r="H539" i="9" s="1"/>
  <c r="O608" i="3"/>
  <c r="H537" i="9" s="1"/>
  <c r="O606" i="3"/>
  <c r="H535" i="9" s="1"/>
  <c r="O604" i="3"/>
  <c r="H533" i="9" s="1"/>
  <c r="O602" i="3"/>
  <c r="H531" i="9" s="1"/>
  <c r="O600" i="3"/>
  <c r="H529" i="9" s="1"/>
  <c r="O598" i="3"/>
  <c r="H527" i="9" s="1"/>
  <c r="O596" i="3"/>
  <c r="H525" i="9" s="1"/>
  <c r="O594" i="3"/>
  <c r="H523" i="9" s="1"/>
  <c r="O592" i="3"/>
  <c r="H521" i="9" s="1"/>
  <c r="O590" i="3"/>
  <c r="H519" i="9" s="1"/>
  <c r="O588" i="3"/>
  <c r="H517" i="9" s="1"/>
  <c r="O586" i="3"/>
  <c r="H515" i="9" s="1"/>
  <c r="O584" i="3"/>
  <c r="H513" i="9" s="1"/>
  <c r="O582" i="3"/>
  <c r="H511" i="9" s="1"/>
  <c r="O580" i="3"/>
  <c r="H509" i="9" s="1"/>
  <c r="O578" i="3"/>
  <c r="H507" i="9" s="1"/>
  <c r="O576" i="3"/>
  <c r="H505" i="9" s="1"/>
  <c r="O574" i="3"/>
  <c r="H503" i="9" s="1"/>
  <c r="O572" i="3"/>
  <c r="H501" i="9" s="1"/>
  <c r="O570" i="3"/>
  <c r="H499" i="9" s="1"/>
  <c r="O568" i="3"/>
  <c r="H497" i="9" s="1"/>
  <c r="O566" i="3"/>
  <c r="H495" i="9" s="1"/>
  <c r="O564" i="3"/>
  <c r="H493" i="9" s="1"/>
  <c r="O562" i="3"/>
  <c r="H491" i="9" s="1"/>
  <c r="O560" i="3"/>
  <c r="H489" i="9" s="1"/>
  <c r="O558" i="3"/>
  <c r="H487" i="9" s="1"/>
  <c r="O556" i="3"/>
  <c r="H485" i="9" s="1"/>
  <c r="O554" i="3"/>
  <c r="H483" i="9" s="1"/>
  <c r="O552" i="3"/>
  <c r="H481" i="9" s="1"/>
  <c r="O550" i="3"/>
  <c r="H479" i="9" s="1"/>
  <c r="O548" i="3"/>
  <c r="H477" i="9" s="1"/>
  <c r="O546" i="3"/>
  <c r="H475" i="9" s="1"/>
  <c r="O544" i="3"/>
  <c r="H473" i="9" s="1"/>
  <c r="O542" i="3"/>
  <c r="H471" i="9" s="1"/>
  <c r="O540" i="3"/>
  <c r="H469" i="9" s="1"/>
  <c r="O538" i="3"/>
  <c r="H467" i="9" s="1"/>
  <c r="O536" i="3"/>
  <c r="H465" i="9" s="1"/>
  <c r="O534" i="3"/>
  <c r="H463" i="9" s="1"/>
  <c r="O532" i="3"/>
  <c r="H461" i="9" s="1"/>
  <c r="O530" i="3"/>
  <c r="H459" i="9" s="1"/>
  <c r="O528" i="3"/>
  <c r="H457" i="9" s="1"/>
  <c r="O526" i="3"/>
  <c r="H455" i="9" s="1"/>
  <c r="O524" i="3"/>
  <c r="H453" i="9" s="1"/>
  <c r="O522" i="3"/>
  <c r="H451" i="9" s="1"/>
  <c r="O520" i="3"/>
  <c r="H449" i="9" s="1"/>
  <c r="O518" i="3"/>
  <c r="H447" i="9" s="1"/>
  <c r="O516" i="3"/>
  <c r="H445" i="9" s="1"/>
  <c r="O514" i="3"/>
  <c r="H443" i="9" s="1"/>
  <c r="O512" i="3"/>
  <c r="H441" i="9" s="1"/>
  <c r="O510" i="3"/>
  <c r="H439" i="9" s="1"/>
  <c r="O508" i="3"/>
  <c r="H437" i="9" s="1"/>
  <c r="O506" i="3"/>
  <c r="H435" i="9" s="1"/>
  <c r="O504" i="3"/>
  <c r="H433" i="9" s="1"/>
  <c r="O502" i="3"/>
  <c r="H431" i="9" s="1"/>
  <c r="O500" i="3"/>
  <c r="H429" i="9" s="1"/>
  <c r="O498" i="3"/>
  <c r="H427" i="9" s="1"/>
  <c r="O496" i="3"/>
  <c r="H425" i="9" s="1"/>
  <c r="O494" i="3"/>
  <c r="H423" i="9" s="1"/>
  <c r="O492" i="3"/>
  <c r="H421" i="9" s="1"/>
  <c r="O490" i="3"/>
  <c r="H419" i="9" s="1"/>
  <c r="O488" i="3"/>
  <c r="H417" i="9" s="1"/>
  <c r="O486" i="3"/>
  <c r="H415" i="9" s="1"/>
  <c r="O484" i="3"/>
  <c r="H413" i="9" s="1"/>
  <c r="O482" i="3"/>
  <c r="H411" i="9" s="1"/>
  <c r="O480" i="3"/>
  <c r="H409" i="9" s="1"/>
  <c r="O478" i="3"/>
  <c r="H407" i="9" s="1"/>
  <c r="O476" i="3"/>
  <c r="H405" i="9" s="1"/>
  <c r="O474" i="3"/>
  <c r="H403" i="9" s="1"/>
  <c r="O472" i="3"/>
  <c r="H401" i="9" s="1"/>
  <c r="O470" i="3"/>
  <c r="H399" i="9" s="1"/>
  <c r="O468" i="3"/>
  <c r="H397" i="9" s="1"/>
  <c r="O466" i="3"/>
  <c r="H395" i="9" s="1"/>
  <c r="O464" i="3"/>
  <c r="H393" i="9" s="1"/>
  <c r="O462" i="3"/>
  <c r="H391" i="9" s="1"/>
  <c r="O460" i="3"/>
  <c r="H389" i="9" s="1"/>
  <c r="O458" i="3"/>
  <c r="H387" i="9" s="1"/>
  <c r="O456" i="3"/>
  <c r="H385" i="9" s="1"/>
  <c r="O454" i="3"/>
  <c r="H383" i="9" s="1"/>
  <c r="O452" i="3"/>
  <c r="H381" i="9" s="1"/>
  <c r="O450" i="3"/>
  <c r="H379" i="9" s="1"/>
  <c r="O448" i="3"/>
  <c r="H377" i="9" s="1"/>
  <c r="O446" i="3"/>
  <c r="H375" i="9" s="1"/>
  <c r="O444" i="3"/>
  <c r="H373" i="9" s="1"/>
  <c r="O442" i="3"/>
  <c r="H371" i="9" s="1"/>
  <c r="O440" i="3"/>
  <c r="H369" i="9" s="1"/>
  <c r="O438" i="3"/>
  <c r="H367" i="9" s="1"/>
  <c r="O436" i="3"/>
  <c r="H365" i="9" s="1"/>
  <c r="O434" i="3"/>
  <c r="H363" i="9" s="1"/>
  <c r="O432" i="3"/>
  <c r="H361" i="9" s="1"/>
  <c r="O430" i="3"/>
  <c r="H359" i="9" s="1"/>
  <c r="O428" i="3"/>
  <c r="H357" i="9" s="1"/>
  <c r="O426" i="3"/>
  <c r="H355" i="9" s="1"/>
  <c r="O424" i="3"/>
  <c r="H353" i="9" s="1"/>
  <c r="O422" i="3"/>
  <c r="H351" i="9" s="1"/>
  <c r="O420" i="3"/>
  <c r="H349" i="9" s="1"/>
  <c r="O418" i="3"/>
  <c r="H347" i="9" s="1"/>
  <c r="O416" i="3"/>
  <c r="H345" i="9" s="1"/>
  <c r="O414" i="3"/>
  <c r="H343" i="9" s="1"/>
  <c r="O412" i="3"/>
  <c r="H341" i="9" s="1"/>
  <c r="O410" i="3"/>
  <c r="H339" i="9" s="1"/>
  <c r="O408" i="3"/>
  <c r="H337" i="9" s="1"/>
  <c r="O406" i="3"/>
  <c r="H335" i="9" s="1"/>
  <c r="O404" i="3"/>
  <c r="H333" i="9" s="1"/>
  <c r="O402" i="3"/>
  <c r="H331" i="9" s="1"/>
  <c r="O400" i="3"/>
  <c r="H329" i="9" s="1"/>
  <c r="O398" i="3"/>
  <c r="H327" i="9" s="1"/>
  <c r="O396" i="3"/>
  <c r="H325" i="9" s="1"/>
  <c r="O394" i="3"/>
  <c r="H323" i="9" s="1"/>
  <c r="O392" i="3"/>
  <c r="H321" i="9" s="1"/>
  <c r="O390" i="3"/>
  <c r="H319" i="9" s="1"/>
  <c r="O388" i="3"/>
  <c r="H317" i="9" s="1"/>
  <c r="O386" i="3"/>
  <c r="H315" i="9" s="1"/>
  <c r="O384" i="3"/>
  <c r="H313" i="9" s="1"/>
  <c r="O382" i="3"/>
  <c r="H311" i="9" s="1"/>
  <c r="O380" i="3"/>
  <c r="H309" i="9" s="1"/>
  <c r="O378" i="3"/>
  <c r="H307" i="9" s="1"/>
  <c r="O376" i="3"/>
  <c r="H305" i="9" s="1"/>
  <c r="O374" i="3"/>
  <c r="H303" i="9" s="1"/>
  <c r="O372" i="3"/>
  <c r="H301" i="9" s="1"/>
  <c r="O370" i="3"/>
  <c r="H299" i="9" s="1"/>
  <c r="O368" i="3"/>
  <c r="H297" i="9" s="1"/>
  <c r="O366" i="3"/>
  <c r="H295" i="9" s="1"/>
  <c r="O364" i="3"/>
  <c r="H293" i="9" s="1"/>
  <c r="O362" i="3"/>
  <c r="H291" i="9" s="1"/>
  <c r="O360" i="3"/>
  <c r="H289" i="9" s="1"/>
  <c r="O358" i="3"/>
  <c r="H287" i="9" s="1"/>
  <c r="O356" i="3"/>
  <c r="H285" i="9" s="1"/>
  <c r="O354" i="3"/>
  <c r="H283" i="9" s="1"/>
  <c r="O352" i="3"/>
  <c r="H281" i="9" s="1"/>
  <c r="O350" i="3"/>
  <c r="H279" i="9" s="1"/>
  <c r="O348" i="3"/>
  <c r="H277" i="9" s="1"/>
  <c r="O346" i="3"/>
  <c r="H275" i="9" s="1"/>
  <c r="O344" i="3"/>
  <c r="H273" i="9" s="1"/>
  <c r="O342" i="3"/>
  <c r="H271" i="9" s="1"/>
  <c r="O340" i="3"/>
  <c r="H269" i="9" s="1"/>
  <c r="O338" i="3"/>
  <c r="H267" i="9" s="1"/>
  <c r="O336" i="3"/>
  <c r="H265" i="9" s="1"/>
  <c r="O334" i="3"/>
  <c r="H263" i="9" s="1"/>
  <c r="O332" i="3"/>
  <c r="H261" i="9" s="1"/>
  <c r="O330" i="3"/>
  <c r="H259" i="9" s="1"/>
  <c r="O328" i="3"/>
  <c r="H257" i="9" s="1"/>
  <c r="O326" i="3"/>
  <c r="H255" i="9" s="1"/>
  <c r="O324" i="3"/>
  <c r="H253" i="9" s="1"/>
  <c r="O322" i="3"/>
  <c r="H251" i="9" s="1"/>
  <c r="O320" i="3"/>
  <c r="H249" i="9" s="1"/>
  <c r="O318" i="3"/>
  <c r="H247" i="9" s="1"/>
  <c r="O316" i="3"/>
  <c r="H245" i="9" s="1"/>
  <c r="O314" i="3"/>
  <c r="H243" i="9" s="1"/>
  <c r="O312" i="3"/>
  <c r="H241" i="9" s="1"/>
  <c r="O310" i="3"/>
  <c r="H239" i="9" s="1"/>
  <c r="O308" i="3"/>
  <c r="H237" i="9" s="1"/>
  <c r="O306" i="3"/>
  <c r="H235" i="9" s="1"/>
  <c r="O304" i="3"/>
  <c r="H233" i="9" s="1"/>
  <c r="O302" i="3"/>
  <c r="H231" i="9" s="1"/>
  <c r="O300" i="3"/>
  <c r="H229" i="9" s="1"/>
  <c r="O298" i="3"/>
  <c r="H227" i="9" s="1"/>
  <c r="O296" i="3"/>
  <c r="H225" i="9" s="1"/>
  <c r="O294" i="3"/>
  <c r="H223" i="9" s="1"/>
  <c r="O292" i="3"/>
  <c r="H221" i="9" s="1"/>
  <c r="O290" i="3"/>
  <c r="H219" i="9" s="1"/>
  <c r="O288" i="3"/>
  <c r="H217" i="9" s="1"/>
  <c r="O286" i="3"/>
  <c r="H215" i="9" s="1"/>
  <c r="O284" i="3"/>
  <c r="H213" i="9" s="1"/>
  <c r="O282" i="3"/>
  <c r="H211" i="9" s="1"/>
  <c r="O280" i="3"/>
  <c r="H209" i="9" s="1"/>
  <c r="O278" i="3"/>
  <c r="H207" i="9" s="1"/>
  <c r="O276" i="3"/>
  <c r="H205" i="9" s="1"/>
  <c r="O274" i="3"/>
  <c r="H203" i="9" s="1"/>
  <c r="O272" i="3"/>
  <c r="H201" i="9" s="1"/>
  <c r="O270" i="3"/>
  <c r="H199" i="9" s="1"/>
  <c r="O268" i="3"/>
  <c r="H197" i="9" s="1"/>
  <c r="O266" i="3"/>
  <c r="H195" i="9" s="1"/>
  <c r="O264" i="3"/>
  <c r="H193" i="9" s="1"/>
  <c r="O262" i="3"/>
  <c r="H191" i="9" s="1"/>
  <c r="O260" i="3"/>
  <c r="H189" i="9" s="1"/>
  <c r="O258" i="3"/>
  <c r="H187" i="9" s="1"/>
  <c r="O256" i="3"/>
  <c r="H185" i="9" s="1"/>
  <c r="O254" i="3"/>
  <c r="H183" i="9" s="1"/>
  <c r="O252" i="3"/>
  <c r="H181" i="9" s="1"/>
  <c r="O250" i="3"/>
  <c r="H179" i="9" s="1"/>
  <c r="O248" i="3"/>
  <c r="H177" i="9" s="1"/>
  <c r="O246" i="3"/>
  <c r="H175" i="9" s="1"/>
  <c r="O244" i="3"/>
  <c r="H173" i="9" s="1"/>
  <c r="O242" i="3"/>
  <c r="H171" i="9" s="1"/>
  <c r="O240" i="3"/>
  <c r="H169" i="9" s="1"/>
  <c r="O238" i="3"/>
  <c r="H167" i="9" s="1"/>
  <c r="O236" i="3"/>
  <c r="H165" i="9" s="1"/>
  <c r="O234" i="3"/>
  <c r="H163" i="9" s="1"/>
  <c r="O232" i="3"/>
  <c r="H161" i="9" s="1"/>
  <c r="O230" i="3"/>
  <c r="H159" i="9" s="1"/>
  <c r="O228" i="3"/>
  <c r="H157" i="9" s="1"/>
  <c r="O226" i="3"/>
  <c r="H155" i="9" s="1"/>
  <c r="O224" i="3"/>
  <c r="H153" i="9" s="1"/>
  <c r="O222" i="3"/>
  <c r="H151" i="9" s="1"/>
  <c r="O220" i="3"/>
  <c r="H149" i="9" s="1"/>
  <c r="O218" i="3"/>
  <c r="H147" i="9" s="1"/>
  <c r="O216" i="3"/>
  <c r="H145" i="9" s="1"/>
  <c r="O214" i="3"/>
  <c r="H143" i="9" s="1"/>
  <c r="O212" i="3"/>
  <c r="H141" i="9" s="1"/>
  <c r="O210" i="3"/>
  <c r="H139" i="9" s="1"/>
  <c r="O208" i="3"/>
  <c r="H137" i="9" s="1"/>
  <c r="O206" i="3"/>
  <c r="H135" i="9" s="1"/>
  <c r="O204" i="3"/>
  <c r="H133" i="9" s="1"/>
  <c r="O202" i="3"/>
  <c r="H131" i="9" s="1"/>
  <c r="O200" i="3"/>
  <c r="H129" i="9" s="1"/>
  <c r="O198" i="3"/>
  <c r="H127" i="9" s="1"/>
  <c r="O196" i="3"/>
  <c r="H125" i="9" s="1"/>
  <c r="O194" i="3"/>
  <c r="H123" i="9" s="1"/>
  <c r="O192" i="3"/>
  <c r="H121" i="9" s="1"/>
  <c r="O190" i="3"/>
  <c r="H119" i="9" s="1"/>
  <c r="O188" i="3"/>
  <c r="H117" i="9" s="1"/>
  <c r="O186" i="3"/>
  <c r="H115" i="9" s="1"/>
  <c r="O184" i="3"/>
  <c r="H113" i="9" s="1"/>
  <c r="O182" i="3"/>
  <c r="H111" i="9" s="1"/>
  <c r="O180" i="3"/>
  <c r="H109" i="9" s="1"/>
  <c r="O178" i="3"/>
  <c r="H107" i="9" s="1"/>
  <c r="O176" i="3"/>
  <c r="H105" i="9" s="1"/>
  <c r="O174" i="3"/>
  <c r="H103" i="9" s="1"/>
  <c r="O172" i="3"/>
  <c r="H101" i="9" s="1"/>
  <c r="O170" i="3"/>
  <c r="H99" i="9" s="1"/>
  <c r="O168" i="3"/>
  <c r="H97" i="9" s="1"/>
  <c r="O166" i="3"/>
  <c r="H95" i="9" s="1"/>
  <c r="O164" i="3"/>
  <c r="H93" i="9" s="1"/>
  <c r="O162" i="3"/>
  <c r="H91" i="9" s="1"/>
  <c r="O160" i="3"/>
  <c r="H89" i="9" s="1"/>
  <c r="O158" i="3"/>
  <c r="H87" i="9" s="1"/>
  <c r="O156" i="3"/>
  <c r="H85" i="9" s="1"/>
  <c r="O154" i="3"/>
  <c r="H83" i="9" s="1"/>
  <c r="O152" i="3"/>
  <c r="H81" i="9" s="1"/>
  <c r="O150" i="3"/>
  <c r="H79" i="9" s="1"/>
  <c r="O148" i="3"/>
  <c r="H77" i="9" s="1"/>
  <c r="O146" i="3"/>
  <c r="H75" i="9" s="1"/>
  <c r="O144" i="3"/>
  <c r="H73" i="9" s="1"/>
  <c r="O142" i="3"/>
  <c r="H71" i="9" s="1"/>
  <c r="O140" i="3"/>
  <c r="H69" i="9" s="1"/>
  <c r="O138" i="3"/>
  <c r="H67" i="9" s="1"/>
  <c r="O136" i="3"/>
  <c r="H65" i="9" s="1"/>
  <c r="O134" i="3"/>
  <c r="H63" i="9" s="1"/>
  <c r="O132" i="3"/>
  <c r="H61" i="9" s="1"/>
  <c r="O130" i="3"/>
  <c r="H59" i="9" s="1"/>
  <c r="O128" i="3"/>
  <c r="H57" i="9" s="1"/>
  <c r="O126" i="3"/>
  <c r="H55" i="9" s="1"/>
  <c r="O124" i="3"/>
  <c r="H53" i="9" s="1"/>
  <c r="O122" i="3"/>
  <c r="H51" i="9" s="1"/>
  <c r="G76" i="3"/>
  <c r="G5" i="9" s="1"/>
  <c r="G74" i="3"/>
  <c r="G3" i="9" s="1"/>
  <c r="G121" i="3"/>
  <c r="G50" i="9" s="1"/>
  <c r="G117" i="3"/>
  <c r="G46" i="9" s="1"/>
  <c r="G113" i="3"/>
  <c r="G42" i="9" s="1"/>
  <c r="G109" i="3"/>
  <c r="G38" i="9" s="1"/>
  <c r="G103" i="3"/>
  <c r="G32" i="9" s="1"/>
  <c r="G99" i="3"/>
  <c r="G28" i="9" s="1"/>
  <c r="G97" i="3"/>
  <c r="G26" i="9" s="1"/>
  <c r="G93" i="3"/>
  <c r="G22" i="9" s="1"/>
  <c r="G87" i="3"/>
  <c r="G16" i="9" s="1"/>
  <c r="G83" i="3"/>
  <c r="G12" i="9" s="1"/>
  <c r="G79" i="3"/>
  <c r="G8" i="9" s="1"/>
  <c r="O75" i="3"/>
  <c r="H4" i="9" s="1"/>
  <c r="O79" i="3"/>
  <c r="H8" i="9" s="1"/>
  <c r="O83" i="3"/>
  <c r="H12" i="9" s="1"/>
  <c r="O87" i="3"/>
  <c r="H16" i="9" s="1"/>
  <c r="O91" i="3"/>
  <c r="H20" i="9" s="1"/>
  <c r="O95" i="3"/>
  <c r="H24" i="9" s="1"/>
  <c r="O97" i="3"/>
  <c r="H26" i="9" s="1"/>
  <c r="O101" i="3"/>
  <c r="H30" i="9" s="1"/>
  <c r="O107" i="3"/>
  <c r="H36" i="9" s="1"/>
  <c r="O111" i="3"/>
  <c r="H40" i="9" s="1"/>
  <c r="O115" i="3"/>
  <c r="H44" i="9" s="1"/>
  <c r="O119" i="3"/>
  <c r="H48" i="9" s="1"/>
  <c r="O121" i="3"/>
  <c r="H50" i="9" s="1"/>
  <c r="G1066" i="3"/>
  <c r="G995" i="9" s="1"/>
  <c r="G1062" i="3"/>
  <c r="G991" i="9" s="1"/>
  <c r="G1056" i="3"/>
  <c r="G985" i="9" s="1"/>
  <c r="G1052" i="3"/>
  <c r="G981" i="9" s="1"/>
  <c r="G1048" i="3"/>
  <c r="G977" i="9" s="1"/>
  <c r="G1044" i="3"/>
  <c r="G973" i="9" s="1"/>
  <c r="G1040" i="3"/>
  <c r="G969" i="9" s="1"/>
  <c r="G1038" i="3"/>
  <c r="G967" i="9" s="1"/>
  <c r="G1034" i="3"/>
  <c r="G963" i="9" s="1"/>
  <c r="G1030" i="3"/>
  <c r="G959" i="9" s="1"/>
  <c r="G1026" i="3"/>
  <c r="G955" i="9" s="1"/>
  <c r="G1022" i="3"/>
  <c r="G951" i="9" s="1"/>
  <c r="G1018" i="3"/>
  <c r="G947" i="9" s="1"/>
  <c r="G1014" i="3"/>
  <c r="G943" i="9" s="1"/>
  <c r="G1010" i="3"/>
  <c r="G939" i="9" s="1"/>
  <c r="G1006" i="3"/>
  <c r="G935" i="9" s="1"/>
  <c r="G1002" i="3"/>
  <c r="G931" i="9" s="1"/>
  <c r="G996" i="3"/>
  <c r="G925" i="9" s="1"/>
  <c r="G992" i="3"/>
  <c r="G921" i="9" s="1"/>
  <c r="G988" i="3"/>
  <c r="G917" i="9" s="1"/>
  <c r="G984" i="3"/>
  <c r="G913" i="9" s="1"/>
  <c r="G980" i="3"/>
  <c r="G909" i="9" s="1"/>
  <c r="G976" i="3"/>
  <c r="G905" i="9" s="1"/>
  <c r="G972" i="3"/>
  <c r="G901" i="9" s="1"/>
  <c r="G970" i="3"/>
  <c r="G899" i="9" s="1"/>
  <c r="G966" i="3"/>
  <c r="G895" i="9" s="1"/>
  <c r="G962" i="3"/>
  <c r="G891" i="9" s="1"/>
  <c r="G958" i="3"/>
  <c r="G887" i="9" s="1"/>
  <c r="G954" i="3"/>
  <c r="G883" i="9" s="1"/>
  <c r="G950" i="3"/>
  <c r="G879" i="9" s="1"/>
  <c r="G946" i="3"/>
  <c r="G875" i="9" s="1"/>
  <c r="G942" i="3"/>
  <c r="G871" i="9" s="1"/>
  <c r="G938" i="3"/>
  <c r="G867" i="9" s="1"/>
  <c r="G934" i="3"/>
  <c r="G863" i="9" s="1"/>
  <c r="G930" i="3"/>
  <c r="G859" i="9" s="1"/>
  <c r="G926" i="3"/>
  <c r="G855" i="9" s="1"/>
  <c r="G922" i="3"/>
  <c r="G851" i="9" s="1"/>
  <c r="G918" i="3"/>
  <c r="G847" i="9" s="1"/>
  <c r="G914" i="3"/>
  <c r="G843" i="9" s="1"/>
  <c r="G910" i="3"/>
  <c r="G839" i="9" s="1"/>
  <c r="G906" i="3"/>
  <c r="G835" i="9" s="1"/>
  <c r="G902" i="3"/>
  <c r="G831" i="9" s="1"/>
  <c r="G898" i="3"/>
  <c r="G827" i="9" s="1"/>
  <c r="G894" i="3"/>
  <c r="G823" i="9" s="1"/>
  <c r="G890" i="3"/>
  <c r="G819" i="9" s="1"/>
  <c r="G886" i="3"/>
  <c r="G815" i="9" s="1"/>
  <c r="G882" i="3"/>
  <c r="G811" i="9" s="1"/>
  <c r="G878" i="3"/>
  <c r="G807" i="9" s="1"/>
  <c r="G874" i="3"/>
  <c r="G803" i="9" s="1"/>
  <c r="G870" i="3"/>
  <c r="G799" i="9" s="1"/>
  <c r="G866" i="3"/>
  <c r="G795" i="9" s="1"/>
  <c r="G862" i="3"/>
  <c r="G791" i="9" s="1"/>
  <c r="G858" i="3"/>
  <c r="G787" i="9" s="1"/>
  <c r="G854" i="3"/>
  <c r="G783" i="9" s="1"/>
  <c r="G850" i="3"/>
  <c r="G779" i="9" s="1"/>
  <c r="G846" i="3"/>
  <c r="G775" i="9" s="1"/>
  <c r="G842" i="3"/>
  <c r="G771" i="9" s="1"/>
  <c r="G840" i="3"/>
  <c r="G769" i="9" s="1"/>
  <c r="G836" i="3"/>
  <c r="G765" i="9" s="1"/>
  <c r="G830" i="3"/>
  <c r="G759" i="9" s="1"/>
  <c r="G120" i="3"/>
  <c r="G49" i="9" s="1"/>
  <c r="G118" i="3"/>
  <c r="G47" i="9" s="1"/>
  <c r="G116" i="3"/>
  <c r="G45" i="9" s="1"/>
  <c r="G114" i="3"/>
  <c r="G43" i="9" s="1"/>
  <c r="G112" i="3"/>
  <c r="G41" i="9" s="1"/>
  <c r="G110" i="3"/>
  <c r="G39" i="9" s="1"/>
  <c r="G108" i="3"/>
  <c r="G37" i="9" s="1"/>
  <c r="G106" i="3"/>
  <c r="G35" i="9" s="1"/>
  <c r="G104" i="3"/>
  <c r="G33" i="9" s="1"/>
  <c r="G102" i="3"/>
  <c r="G31" i="9" s="1"/>
  <c r="G100" i="3"/>
  <c r="G29" i="9" s="1"/>
  <c r="G98" i="3"/>
  <c r="G27" i="9" s="1"/>
  <c r="G96" i="3"/>
  <c r="G25" i="9" s="1"/>
  <c r="G94" i="3"/>
  <c r="G23" i="9" s="1"/>
  <c r="G92" i="3"/>
  <c r="G21" i="9" s="1"/>
  <c r="G90" i="3"/>
  <c r="G19" i="9" s="1"/>
  <c r="G88" i="3"/>
  <c r="G17" i="9" s="1"/>
  <c r="G86" i="3"/>
  <c r="G15" i="9" s="1"/>
  <c r="G84" i="3"/>
  <c r="G13" i="9" s="1"/>
  <c r="G82" i="3"/>
  <c r="G11" i="9" s="1"/>
  <c r="G80" i="3"/>
  <c r="G9" i="9" s="1"/>
  <c r="G78" i="3"/>
  <c r="G7" i="9" s="1"/>
  <c r="O74" i="3"/>
  <c r="H3" i="9" s="1"/>
  <c r="O76" i="3"/>
  <c r="H5" i="9" s="1"/>
  <c r="O78" i="3"/>
  <c r="H7" i="9" s="1"/>
  <c r="O80" i="3"/>
  <c r="H9" i="9" s="1"/>
  <c r="O82" i="3"/>
  <c r="H11" i="9" s="1"/>
  <c r="O84" i="3"/>
  <c r="H13" i="9" s="1"/>
  <c r="O86" i="3"/>
  <c r="H15" i="9" s="1"/>
  <c r="O88" i="3"/>
  <c r="H17" i="9" s="1"/>
  <c r="O90" i="3"/>
  <c r="H19" i="9" s="1"/>
  <c r="O92" i="3"/>
  <c r="H21" i="9" s="1"/>
  <c r="O94" i="3"/>
  <c r="H23" i="9" s="1"/>
  <c r="O96" i="3"/>
  <c r="H25" i="9" s="1"/>
  <c r="O98" i="3"/>
  <c r="H27" i="9" s="1"/>
  <c r="O100" i="3"/>
  <c r="H29" i="9" s="1"/>
  <c r="O102" i="3"/>
  <c r="H31" i="9" s="1"/>
  <c r="O104" i="3"/>
  <c r="H33" i="9" s="1"/>
  <c r="O106" i="3"/>
  <c r="H35" i="9" s="1"/>
  <c r="O108" i="3"/>
  <c r="H37" i="9" s="1"/>
  <c r="O110" i="3"/>
  <c r="H39" i="9" s="1"/>
  <c r="O112" i="3"/>
  <c r="H41" i="9" s="1"/>
  <c r="O114" i="3"/>
  <c r="H43" i="9" s="1"/>
  <c r="O116" i="3"/>
  <c r="H45" i="9" s="1"/>
  <c r="O118" i="3"/>
  <c r="H47" i="9" s="1"/>
  <c r="O120" i="3"/>
  <c r="H49" i="9" s="1"/>
  <c r="G1069" i="3"/>
  <c r="G998" i="9" s="1"/>
  <c r="G1067" i="3"/>
  <c r="G996" i="9" s="1"/>
  <c r="G1065" i="3"/>
  <c r="G994" i="9" s="1"/>
  <c r="G1063" i="3"/>
  <c r="G992" i="9" s="1"/>
  <c r="G1061" i="3"/>
  <c r="G990" i="9" s="1"/>
  <c r="G1059" i="3"/>
  <c r="G988" i="9" s="1"/>
  <c r="G1057" i="3"/>
  <c r="G986" i="9" s="1"/>
  <c r="G1055" i="3"/>
  <c r="G984" i="9" s="1"/>
  <c r="G1053" i="3"/>
  <c r="G982" i="9" s="1"/>
  <c r="G1051" i="3"/>
  <c r="G980" i="9" s="1"/>
  <c r="G1049" i="3"/>
  <c r="G978" i="9" s="1"/>
  <c r="G1047" i="3"/>
  <c r="G976" i="9" s="1"/>
  <c r="G1045" i="3"/>
  <c r="G974" i="9" s="1"/>
  <c r="G1043" i="3"/>
  <c r="G972" i="9" s="1"/>
  <c r="G1041" i="3"/>
  <c r="G970" i="9" s="1"/>
  <c r="G1039" i="3"/>
  <c r="G968" i="9" s="1"/>
  <c r="G1037" i="3"/>
  <c r="G966" i="9" s="1"/>
  <c r="G1035" i="3"/>
  <c r="G964" i="9" s="1"/>
  <c r="G1033" i="3"/>
  <c r="G962" i="9" s="1"/>
  <c r="G1031" i="3"/>
  <c r="G960" i="9" s="1"/>
  <c r="G1029" i="3"/>
  <c r="G958" i="9" s="1"/>
  <c r="G1027" i="3"/>
  <c r="G956" i="9" s="1"/>
  <c r="G1025" i="3"/>
  <c r="G954" i="9" s="1"/>
  <c r="G1023" i="3"/>
  <c r="G952" i="9" s="1"/>
  <c r="G1021" i="3"/>
  <c r="G950" i="9" s="1"/>
  <c r="G1019" i="3"/>
  <c r="G948" i="9" s="1"/>
  <c r="G1017" i="3"/>
  <c r="G946" i="9" s="1"/>
  <c r="G1015" i="3"/>
  <c r="G944" i="9" s="1"/>
  <c r="G1013" i="3"/>
  <c r="G942" i="9" s="1"/>
  <c r="G1011" i="3"/>
  <c r="G940" i="9" s="1"/>
  <c r="G1009" i="3"/>
  <c r="G938" i="9" s="1"/>
  <c r="G1007" i="3"/>
  <c r="G936" i="9" s="1"/>
  <c r="G1005" i="3"/>
  <c r="G934" i="9" s="1"/>
  <c r="G1003" i="3"/>
  <c r="G932" i="9" s="1"/>
  <c r="G1001" i="3"/>
  <c r="G930" i="9" s="1"/>
  <c r="G999" i="3"/>
  <c r="G928" i="9" s="1"/>
  <c r="G997" i="3"/>
  <c r="G926" i="9" s="1"/>
  <c r="G995" i="3"/>
  <c r="G924" i="9" s="1"/>
  <c r="G993" i="3"/>
  <c r="G922" i="9" s="1"/>
  <c r="G991" i="3"/>
  <c r="G920" i="9" s="1"/>
  <c r="G989" i="3"/>
  <c r="G918" i="9" s="1"/>
  <c r="G987" i="3"/>
  <c r="G916" i="9" s="1"/>
  <c r="G985" i="3"/>
  <c r="G914" i="9" s="1"/>
  <c r="G983" i="3"/>
  <c r="G912" i="9" s="1"/>
  <c r="G981" i="3"/>
  <c r="G910" i="9" s="1"/>
  <c r="G979" i="3"/>
  <c r="G908" i="9" s="1"/>
  <c r="G977" i="3"/>
  <c r="G906" i="9" s="1"/>
  <c r="G975" i="3"/>
  <c r="G904" i="9" s="1"/>
  <c r="G973" i="3"/>
  <c r="G902" i="9" s="1"/>
  <c r="G971" i="3"/>
  <c r="G900" i="9" s="1"/>
  <c r="G969" i="3"/>
  <c r="G898" i="9" s="1"/>
  <c r="G967" i="3"/>
  <c r="G896" i="9" s="1"/>
  <c r="G965" i="3"/>
  <c r="G894" i="9" s="1"/>
  <c r="G963" i="3"/>
  <c r="G892" i="9" s="1"/>
  <c r="G961" i="3"/>
  <c r="G890" i="9" s="1"/>
  <c r="G959" i="3"/>
  <c r="G888" i="9" s="1"/>
  <c r="G957" i="3"/>
  <c r="G886" i="9" s="1"/>
  <c r="G955" i="3"/>
  <c r="G884" i="9" s="1"/>
  <c r="G953" i="3"/>
  <c r="G882" i="9" s="1"/>
  <c r="G951" i="3"/>
  <c r="G880" i="9" s="1"/>
  <c r="G949" i="3"/>
  <c r="G878" i="9" s="1"/>
  <c r="G947" i="3"/>
  <c r="G876" i="9" s="1"/>
  <c r="G945" i="3"/>
  <c r="G874" i="9" s="1"/>
  <c r="G943" i="3"/>
  <c r="G872" i="9" s="1"/>
  <c r="G941" i="3"/>
  <c r="G870" i="9" s="1"/>
  <c r="G939" i="3"/>
  <c r="G868" i="9" s="1"/>
  <c r="G937" i="3"/>
  <c r="G866" i="9" s="1"/>
  <c r="G935" i="3"/>
  <c r="G864" i="9" s="1"/>
  <c r="G933" i="3"/>
  <c r="G862" i="9" s="1"/>
  <c r="G931" i="3"/>
  <c r="G860" i="9" s="1"/>
  <c r="G929" i="3"/>
  <c r="G858" i="9" s="1"/>
  <c r="G927" i="3"/>
  <c r="G856" i="9" s="1"/>
  <c r="G925" i="3"/>
  <c r="G854" i="9" s="1"/>
  <c r="G923" i="3"/>
  <c r="G852" i="9" s="1"/>
  <c r="G921" i="3"/>
  <c r="G850" i="9" s="1"/>
  <c r="G919" i="3"/>
  <c r="G848" i="9" s="1"/>
  <c r="G917" i="3"/>
  <c r="G846" i="9" s="1"/>
  <c r="G915" i="3"/>
  <c r="G844" i="9" s="1"/>
  <c r="G913" i="3"/>
  <c r="G842" i="9" s="1"/>
  <c r="G911" i="3"/>
  <c r="G840" i="9" s="1"/>
  <c r="G909" i="3"/>
  <c r="G838" i="9" s="1"/>
  <c r="G907" i="3"/>
  <c r="G836" i="9" s="1"/>
  <c r="G905" i="3"/>
  <c r="G834" i="9" s="1"/>
  <c r="G903" i="3"/>
  <c r="G832" i="9" s="1"/>
  <c r="G901" i="3"/>
  <c r="G830" i="9" s="1"/>
  <c r="G899" i="3"/>
  <c r="G828" i="9" s="1"/>
  <c r="G897" i="3"/>
  <c r="G826" i="9" s="1"/>
  <c r="G895" i="3"/>
  <c r="G824" i="9" s="1"/>
  <c r="G893" i="3"/>
  <c r="G822" i="9" s="1"/>
  <c r="G891" i="3"/>
  <c r="G820" i="9" s="1"/>
  <c r="G889" i="3"/>
  <c r="G818" i="9" s="1"/>
  <c r="G887" i="3"/>
  <c r="G816" i="9" s="1"/>
  <c r="G885" i="3"/>
  <c r="G814" i="9" s="1"/>
  <c r="G883" i="3"/>
  <c r="G812" i="9" s="1"/>
  <c r="G881" i="3"/>
  <c r="G810" i="9" s="1"/>
  <c r="G879" i="3"/>
  <c r="G808" i="9" s="1"/>
  <c r="G877" i="3"/>
  <c r="G806" i="9" s="1"/>
  <c r="G875" i="3"/>
  <c r="G804" i="9" s="1"/>
  <c r="G873" i="3"/>
  <c r="G802" i="9" s="1"/>
  <c r="G871" i="3"/>
  <c r="G800" i="9" s="1"/>
  <c r="G869" i="3"/>
  <c r="G798" i="9" s="1"/>
  <c r="G867" i="3"/>
  <c r="G796" i="9" s="1"/>
  <c r="G865" i="3"/>
  <c r="G794" i="9" s="1"/>
  <c r="G863" i="3"/>
  <c r="G792" i="9" s="1"/>
  <c r="G861" i="3"/>
  <c r="G790" i="9" s="1"/>
  <c r="G859" i="3"/>
  <c r="G788" i="9" s="1"/>
  <c r="G857" i="3"/>
  <c r="G786" i="9" s="1"/>
  <c r="G855" i="3"/>
  <c r="G784" i="9" s="1"/>
  <c r="G853" i="3"/>
  <c r="G782" i="9" s="1"/>
  <c r="G851" i="3"/>
  <c r="G780" i="9" s="1"/>
  <c r="G849" i="3"/>
  <c r="G778" i="9" s="1"/>
  <c r="G847" i="3"/>
  <c r="G776" i="9" s="1"/>
  <c r="G845" i="3"/>
  <c r="G774" i="9" s="1"/>
  <c r="G843" i="3"/>
  <c r="G772" i="9" s="1"/>
  <c r="G841" i="3"/>
  <c r="G770" i="9" s="1"/>
  <c r="G839" i="3"/>
  <c r="G768" i="9" s="1"/>
  <c r="G837" i="3"/>
  <c r="G766" i="9" s="1"/>
  <c r="G835" i="3"/>
  <c r="G764" i="9" s="1"/>
  <c r="G833" i="3"/>
  <c r="G762" i="9" s="1"/>
  <c r="G831" i="3"/>
  <c r="G760" i="9" s="1"/>
  <c r="G829" i="3"/>
  <c r="G758" i="9" s="1"/>
  <c r="G827" i="3"/>
  <c r="G756" i="9" s="1"/>
  <c r="G825" i="3"/>
  <c r="G754" i="9" s="1"/>
  <c r="G823" i="3"/>
  <c r="G752" i="9" s="1"/>
  <c r="G821" i="3"/>
  <c r="G750" i="9" s="1"/>
  <c r="G819" i="3"/>
  <c r="G748" i="9" s="1"/>
  <c r="G817" i="3"/>
  <c r="G746" i="9" s="1"/>
  <c r="G815" i="3"/>
  <c r="G744" i="9" s="1"/>
  <c r="G813" i="3"/>
  <c r="G742" i="9" s="1"/>
  <c r="G811" i="3"/>
  <c r="G740" i="9" s="1"/>
  <c r="G809" i="3"/>
  <c r="G738" i="9" s="1"/>
  <c r="G807" i="3"/>
  <c r="G736" i="9" s="1"/>
  <c r="G805" i="3"/>
  <c r="G734" i="9" s="1"/>
  <c r="G803" i="3"/>
  <c r="G732" i="9" s="1"/>
  <c r="G801" i="3"/>
  <c r="G730" i="9" s="1"/>
  <c r="G799" i="3"/>
  <c r="G728" i="9" s="1"/>
  <c r="G797" i="3"/>
  <c r="G726" i="9" s="1"/>
  <c r="G795" i="3"/>
  <c r="G724" i="9" s="1"/>
  <c r="G793" i="3"/>
  <c r="G722" i="9" s="1"/>
  <c r="G791" i="3"/>
  <c r="G720" i="9" s="1"/>
  <c r="G789" i="3"/>
  <c r="G718" i="9" s="1"/>
  <c r="G787" i="3"/>
  <c r="G716" i="9" s="1"/>
  <c r="G785" i="3"/>
  <c r="G714" i="9" s="1"/>
  <c r="G783" i="3"/>
  <c r="G712" i="9" s="1"/>
  <c r="G781" i="3"/>
  <c r="G710" i="9" s="1"/>
  <c r="G779" i="3"/>
  <c r="G708" i="9" s="1"/>
  <c r="G777" i="3"/>
  <c r="G706" i="9" s="1"/>
  <c r="G775" i="3"/>
  <c r="G704" i="9" s="1"/>
  <c r="G773" i="3"/>
  <c r="G702" i="9" s="1"/>
  <c r="G771" i="3"/>
  <c r="G700" i="9" s="1"/>
  <c r="G769" i="3"/>
  <c r="G698" i="9" s="1"/>
  <c r="G767" i="3"/>
  <c r="G696" i="9" s="1"/>
  <c r="G765" i="3"/>
  <c r="G694" i="9" s="1"/>
  <c r="G763" i="3"/>
  <c r="G692" i="9" s="1"/>
  <c r="G761" i="3"/>
  <c r="G690" i="9" s="1"/>
  <c r="G759" i="3"/>
  <c r="G688" i="9" s="1"/>
  <c r="G757" i="3"/>
  <c r="G686" i="9" s="1"/>
  <c r="G755" i="3"/>
  <c r="G684" i="9" s="1"/>
  <c r="G753" i="3"/>
  <c r="G682" i="9" s="1"/>
  <c r="G751" i="3"/>
  <c r="G680" i="9" s="1"/>
  <c r="G749" i="3"/>
  <c r="G678" i="9" s="1"/>
  <c r="G747" i="3"/>
  <c r="G676" i="9" s="1"/>
  <c r="G745" i="3"/>
  <c r="G674" i="9" s="1"/>
  <c r="G743" i="3"/>
  <c r="G672" i="9" s="1"/>
  <c r="G741" i="3"/>
  <c r="G670" i="9" s="1"/>
  <c r="G739" i="3"/>
  <c r="G668" i="9" s="1"/>
  <c r="G737" i="3"/>
  <c r="G666" i="9" s="1"/>
  <c r="G735" i="3"/>
  <c r="G664" i="9" s="1"/>
  <c r="G733" i="3"/>
  <c r="G662" i="9" s="1"/>
  <c r="G731" i="3"/>
  <c r="G660" i="9" s="1"/>
  <c r="G729" i="3"/>
  <c r="G658" i="9" s="1"/>
  <c r="G727" i="3"/>
  <c r="G656" i="9" s="1"/>
  <c r="G725" i="3"/>
  <c r="G654" i="9" s="1"/>
  <c r="G723" i="3"/>
  <c r="G652" i="9" s="1"/>
  <c r="G721" i="3"/>
  <c r="G650" i="9" s="1"/>
  <c r="G719" i="3"/>
  <c r="G648" i="9" s="1"/>
  <c r="G717" i="3"/>
  <c r="G646" i="9" s="1"/>
  <c r="G715" i="3"/>
  <c r="G644" i="9" s="1"/>
  <c r="G713" i="3"/>
  <c r="G642" i="9" s="1"/>
  <c r="G711" i="3"/>
  <c r="G640" i="9" s="1"/>
  <c r="G709" i="3"/>
  <c r="G638" i="9" s="1"/>
  <c r="G707" i="3"/>
  <c r="G636" i="9" s="1"/>
  <c r="G705" i="3"/>
  <c r="G634" i="9" s="1"/>
  <c r="G703" i="3"/>
  <c r="G632" i="9" s="1"/>
  <c r="G701" i="3"/>
  <c r="G630" i="9" s="1"/>
  <c r="G699" i="3"/>
  <c r="G628" i="9" s="1"/>
  <c r="G697" i="3"/>
  <c r="G626" i="9" s="1"/>
  <c r="G695" i="3"/>
  <c r="G624" i="9" s="1"/>
  <c r="G693" i="3"/>
  <c r="G622" i="9" s="1"/>
  <c r="G691" i="3"/>
  <c r="G620" i="9" s="1"/>
  <c r="G689" i="3"/>
  <c r="G618" i="9" s="1"/>
  <c r="G687" i="3"/>
  <c r="G616" i="9" s="1"/>
  <c r="G685" i="3"/>
  <c r="G614" i="9" s="1"/>
  <c r="G683" i="3"/>
  <c r="G612" i="9" s="1"/>
  <c r="G681" i="3"/>
  <c r="G610" i="9" s="1"/>
  <c r="G679" i="3"/>
  <c r="G608" i="9" s="1"/>
  <c r="G677" i="3"/>
  <c r="G606" i="9" s="1"/>
  <c r="G675" i="3"/>
  <c r="G604" i="9" s="1"/>
  <c r="G673" i="3"/>
  <c r="G602" i="9" s="1"/>
  <c r="G671" i="3"/>
  <c r="G600" i="9" s="1"/>
  <c r="G669" i="3"/>
  <c r="G598" i="9" s="1"/>
  <c r="G667" i="3"/>
  <c r="G596" i="9" s="1"/>
  <c r="G665" i="3"/>
  <c r="G594" i="9" s="1"/>
  <c r="G663" i="3"/>
  <c r="G592" i="9" s="1"/>
  <c r="G661" i="3"/>
  <c r="G590" i="9" s="1"/>
  <c r="G659" i="3"/>
  <c r="G588" i="9" s="1"/>
  <c r="G657" i="3"/>
  <c r="G586" i="9" s="1"/>
  <c r="G655" i="3"/>
  <c r="G584" i="9" s="1"/>
  <c r="G653" i="3"/>
  <c r="G582" i="9" s="1"/>
  <c r="G651" i="3"/>
  <c r="G580" i="9" s="1"/>
  <c r="G649" i="3"/>
  <c r="G578" i="9" s="1"/>
  <c r="G647" i="3"/>
  <c r="G576" i="9" s="1"/>
  <c r="G645" i="3"/>
  <c r="G574" i="9" s="1"/>
  <c r="G643" i="3"/>
  <c r="G572" i="9" s="1"/>
  <c r="G641" i="3"/>
  <c r="G570" i="9" s="1"/>
  <c r="G639" i="3"/>
  <c r="G568" i="9" s="1"/>
  <c r="G637" i="3"/>
  <c r="G566" i="9" s="1"/>
  <c r="G635" i="3"/>
  <c r="G564" i="9" s="1"/>
  <c r="G633" i="3"/>
  <c r="G562" i="9" s="1"/>
  <c r="G631" i="3"/>
  <c r="G560" i="9" s="1"/>
  <c r="G629" i="3"/>
  <c r="G558" i="9" s="1"/>
  <c r="G627" i="3"/>
  <c r="G556" i="9" s="1"/>
  <c r="G625" i="3"/>
  <c r="G554" i="9" s="1"/>
  <c r="G623" i="3"/>
  <c r="G552" i="9" s="1"/>
  <c r="G621" i="3"/>
  <c r="G550" i="9" s="1"/>
  <c r="G619" i="3"/>
  <c r="G548" i="9" s="1"/>
  <c r="G617" i="3"/>
  <c r="G546" i="9" s="1"/>
  <c r="G615" i="3"/>
  <c r="G544" i="9" s="1"/>
  <c r="G613" i="3"/>
  <c r="G542" i="9" s="1"/>
  <c r="G611" i="3"/>
  <c r="G540" i="9" s="1"/>
  <c r="G609" i="3"/>
  <c r="G538" i="9" s="1"/>
  <c r="G607" i="3"/>
  <c r="G536" i="9" s="1"/>
  <c r="G605" i="3"/>
  <c r="G534" i="9" s="1"/>
  <c r="G603" i="3"/>
  <c r="G532" i="9" s="1"/>
  <c r="G601" i="3"/>
  <c r="G530" i="9" s="1"/>
  <c r="G599" i="3"/>
  <c r="G528" i="9" s="1"/>
  <c r="G597" i="3"/>
  <c r="G526" i="9" s="1"/>
  <c r="G595" i="3"/>
  <c r="G524" i="9" s="1"/>
  <c r="G593" i="3"/>
  <c r="G522" i="9" s="1"/>
  <c r="G591" i="3"/>
  <c r="G520" i="9" s="1"/>
  <c r="G589" i="3"/>
  <c r="G518" i="9" s="1"/>
  <c r="G587" i="3"/>
  <c r="G516" i="9" s="1"/>
  <c r="G585" i="3"/>
  <c r="G514" i="9" s="1"/>
  <c r="G583" i="3"/>
  <c r="G512" i="9" s="1"/>
  <c r="G581" i="3"/>
  <c r="G510" i="9" s="1"/>
  <c r="G579" i="3"/>
  <c r="G508" i="9" s="1"/>
  <c r="G577" i="3"/>
  <c r="G506" i="9" s="1"/>
  <c r="G575" i="3"/>
  <c r="G504" i="9" s="1"/>
  <c r="G573" i="3"/>
  <c r="G502" i="9" s="1"/>
  <c r="G571" i="3"/>
  <c r="G500" i="9" s="1"/>
  <c r="G569" i="3"/>
  <c r="G498" i="9" s="1"/>
  <c r="G567" i="3"/>
  <c r="G496" i="9" s="1"/>
  <c r="G565" i="3"/>
  <c r="G494" i="9" s="1"/>
  <c r="G563" i="3"/>
  <c r="G492" i="9" s="1"/>
  <c r="G561" i="3"/>
  <c r="G490" i="9" s="1"/>
  <c r="G559" i="3"/>
  <c r="G488" i="9" s="1"/>
  <c r="G557" i="3"/>
  <c r="G486" i="9" s="1"/>
  <c r="G555" i="3"/>
  <c r="G484" i="9" s="1"/>
  <c r="G553" i="3"/>
  <c r="G482" i="9" s="1"/>
  <c r="G551" i="3"/>
  <c r="G480" i="9" s="1"/>
  <c r="G549" i="3"/>
  <c r="G478" i="9" s="1"/>
  <c r="G547" i="3"/>
  <c r="G476" i="9" s="1"/>
  <c r="G545" i="3"/>
  <c r="G474" i="9" s="1"/>
  <c r="G543" i="3"/>
  <c r="G472" i="9" s="1"/>
  <c r="G541" i="3"/>
  <c r="G470" i="9" s="1"/>
  <c r="G539" i="3"/>
  <c r="G468" i="9" s="1"/>
  <c r="G537" i="3"/>
  <c r="G466" i="9" s="1"/>
  <c r="G535" i="3"/>
  <c r="G464" i="9" s="1"/>
  <c r="G533" i="3"/>
  <c r="G462" i="9" s="1"/>
  <c r="G531" i="3"/>
  <c r="G460" i="9" s="1"/>
  <c r="G529" i="3"/>
  <c r="G458" i="9" s="1"/>
  <c r="G527" i="3"/>
  <c r="G456" i="9" s="1"/>
  <c r="G525" i="3"/>
  <c r="G454" i="9" s="1"/>
  <c r="G523" i="3"/>
  <c r="G452" i="9" s="1"/>
  <c r="G521" i="3"/>
  <c r="G450" i="9" s="1"/>
  <c r="G519" i="3"/>
  <c r="G448" i="9" s="1"/>
  <c r="G517" i="3"/>
  <c r="G446" i="9" s="1"/>
  <c r="G515" i="3"/>
  <c r="G444" i="9" s="1"/>
  <c r="G513" i="3"/>
  <c r="G442" i="9" s="1"/>
  <c r="G511" i="3"/>
  <c r="G440" i="9" s="1"/>
  <c r="G509" i="3"/>
  <c r="G438" i="9" s="1"/>
  <c r="G507" i="3"/>
  <c r="G436" i="9" s="1"/>
  <c r="G505" i="3"/>
  <c r="G434" i="9" s="1"/>
  <c r="G503" i="3"/>
  <c r="G432" i="9" s="1"/>
  <c r="G501" i="3"/>
  <c r="G430" i="9" s="1"/>
  <c r="G499" i="3"/>
  <c r="G428" i="9" s="1"/>
  <c r="G497" i="3"/>
  <c r="G426" i="9" s="1"/>
  <c r="G495" i="3"/>
  <c r="G424" i="9" s="1"/>
  <c r="G493" i="3"/>
  <c r="G422" i="9" s="1"/>
  <c r="G491" i="3"/>
  <c r="G420" i="9" s="1"/>
  <c r="G489" i="3"/>
  <c r="G418" i="9" s="1"/>
  <c r="G487" i="3"/>
  <c r="G416" i="9" s="1"/>
  <c r="G485" i="3"/>
  <c r="G414" i="9" s="1"/>
  <c r="G483" i="3"/>
  <c r="G412" i="9" s="1"/>
  <c r="G481" i="3"/>
  <c r="G410" i="9" s="1"/>
  <c r="G479" i="3"/>
  <c r="G408" i="9" s="1"/>
  <c r="G477" i="3"/>
  <c r="G406" i="9" s="1"/>
  <c r="G475" i="3"/>
  <c r="G404" i="9" s="1"/>
  <c r="G473" i="3"/>
  <c r="G402" i="9" s="1"/>
  <c r="G471" i="3"/>
  <c r="G400" i="9" s="1"/>
  <c r="G469" i="3"/>
  <c r="G398" i="9" s="1"/>
  <c r="G467" i="3"/>
  <c r="G396" i="9" s="1"/>
  <c r="G465" i="3"/>
  <c r="G394" i="9" s="1"/>
  <c r="G463" i="3"/>
  <c r="G392" i="9" s="1"/>
  <c r="G461" i="3"/>
  <c r="G390" i="9" s="1"/>
  <c r="G459" i="3"/>
  <c r="G388" i="9" s="1"/>
  <c r="G457" i="3"/>
  <c r="G386" i="9" s="1"/>
  <c r="G455" i="3"/>
  <c r="G384" i="9" s="1"/>
  <c r="G453" i="3"/>
  <c r="G382" i="9" s="1"/>
  <c r="G451" i="3"/>
  <c r="G380" i="9" s="1"/>
  <c r="G449" i="3"/>
  <c r="G378" i="9" s="1"/>
  <c r="G447" i="3"/>
  <c r="G376" i="9" s="1"/>
  <c r="G445" i="3"/>
  <c r="G374" i="9" s="1"/>
  <c r="G443" i="3"/>
  <c r="G372" i="9" s="1"/>
  <c r="G441" i="3"/>
  <c r="G370" i="9" s="1"/>
  <c r="G439" i="3"/>
  <c r="G368" i="9" s="1"/>
  <c r="G437" i="3"/>
  <c r="G366" i="9" s="1"/>
  <c r="G435" i="3"/>
  <c r="G364" i="9" s="1"/>
  <c r="G433" i="3"/>
  <c r="G362" i="9" s="1"/>
  <c r="G431" i="3"/>
  <c r="G360" i="9" s="1"/>
  <c r="G429" i="3"/>
  <c r="G358" i="9" s="1"/>
  <c r="G427" i="3"/>
  <c r="G356" i="9" s="1"/>
  <c r="G425" i="3"/>
  <c r="G354" i="9" s="1"/>
  <c r="G423" i="3"/>
  <c r="G352" i="9" s="1"/>
  <c r="G421" i="3"/>
  <c r="G350" i="9" s="1"/>
  <c r="G419" i="3"/>
  <c r="G348" i="9" s="1"/>
  <c r="G417" i="3"/>
  <c r="G346" i="9" s="1"/>
  <c r="G415" i="3"/>
  <c r="G344" i="9" s="1"/>
  <c r="G413" i="3"/>
  <c r="G342" i="9" s="1"/>
  <c r="G411" i="3"/>
  <c r="G340" i="9" s="1"/>
  <c r="G409" i="3"/>
  <c r="G338" i="9" s="1"/>
  <c r="G407" i="3"/>
  <c r="G336" i="9" s="1"/>
  <c r="G405" i="3"/>
  <c r="G334" i="9" s="1"/>
  <c r="G403" i="3"/>
  <c r="G332" i="9" s="1"/>
  <c r="G401" i="3"/>
  <c r="G330" i="9" s="1"/>
  <c r="G399" i="3"/>
  <c r="G328" i="9" s="1"/>
  <c r="G397" i="3"/>
  <c r="G326" i="9" s="1"/>
  <c r="G395" i="3"/>
  <c r="G324" i="9" s="1"/>
  <c r="G393" i="3"/>
  <c r="G322" i="9" s="1"/>
  <c r="G391" i="3"/>
  <c r="G320" i="9" s="1"/>
  <c r="G389" i="3"/>
  <c r="G318" i="9" s="1"/>
  <c r="G387" i="3"/>
  <c r="G316" i="9" s="1"/>
  <c r="G385" i="3"/>
  <c r="G314" i="9" s="1"/>
  <c r="G383" i="3"/>
  <c r="G312" i="9" s="1"/>
  <c r="G381" i="3"/>
  <c r="G310" i="9" s="1"/>
  <c r="G379" i="3"/>
  <c r="G308" i="9" s="1"/>
  <c r="G377" i="3"/>
  <c r="G306" i="9" s="1"/>
  <c r="G375" i="3"/>
  <c r="G304" i="9" s="1"/>
  <c r="G373" i="3"/>
  <c r="G302" i="9" s="1"/>
  <c r="G371" i="3"/>
  <c r="G300" i="9" s="1"/>
  <c r="G369" i="3"/>
  <c r="G298" i="9" s="1"/>
  <c r="G367" i="3"/>
  <c r="G296" i="9" s="1"/>
  <c r="G365" i="3"/>
  <c r="G294" i="9" s="1"/>
  <c r="G363" i="3"/>
  <c r="G292" i="9" s="1"/>
  <c r="G361" i="3"/>
  <c r="G290" i="9" s="1"/>
  <c r="G359" i="3"/>
  <c r="G288" i="9" s="1"/>
  <c r="G357" i="3"/>
  <c r="G286" i="9" s="1"/>
  <c r="G355" i="3"/>
  <c r="G284" i="9" s="1"/>
  <c r="G353" i="3"/>
  <c r="G282" i="9" s="1"/>
  <c r="G351" i="3"/>
  <c r="G280" i="9" s="1"/>
  <c r="G349" i="3"/>
  <c r="G278" i="9" s="1"/>
  <c r="G347" i="3"/>
  <c r="G276" i="9" s="1"/>
  <c r="G345" i="3"/>
  <c r="G274" i="9" s="1"/>
  <c r="G343" i="3"/>
  <c r="G272" i="9" s="1"/>
  <c r="G341" i="3"/>
  <c r="G270" i="9" s="1"/>
  <c r="G339" i="3"/>
  <c r="G268" i="9" s="1"/>
  <c r="G337" i="3"/>
  <c r="G266" i="9" s="1"/>
  <c r="G335" i="3"/>
  <c r="G264" i="9" s="1"/>
  <c r="G333" i="3"/>
  <c r="G262" i="9" s="1"/>
  <c r="G331" i="3"/>
  <c r="G260" i="9" s="1"/>
  <c r="G329" i="3"/>
  <c r="G258" i="9" s="1"/>
  <c r="G327" i="3"/>
  <c r="G256" i="9" s="1"/>
  <c r="G325" i="3"/>
  <c r="G254" i="9" s="1"/>
  <c r="G323" i="3"/>
  <c r="G252" i="9" s="1"/>
  <c r="G321" i="3"/>
  <c r="G250" i="9" s="1"/>
  <c r="G319" i="3"/>
  <c r="G248" i="9" s="1"/>
  <c r="G317" i="3"/>
  <c r="G246" i="9" s="1"/>
  <c r="G315" i="3"/>
  <c r="G244" i="9" s="1"/>
  <c r="G313" i="3"/>
  <c r="G242" i="9" s="1"/>
  <c r="G311" i="3"/>
  <c r="G240" i="9" s="1"/>
  <c r="G309" i="3"/>
  <c r="G238" i="9" s="1"/>
  <c r="G307" i="3"/>
  <c r="G236" i="9" s="1"/>
  <c r="G305" i="3"/>
  <c r="G234" i="9" s="1"/>
  <c r="G303" i="3"/>
  <c r="G232" i="9" s="1"/>
  <c r="G301" i="3"/>
  <c r="G230" i="9" s="1"/>
  <c r="G299" i="3"/>
  <c r="G228" i="9" s="1"/>
  <c r="G297" i="3"/>
  <c r="G226" i="9" s="1"/>
  <c r="G295" i="3"/>
  <c r="G224" i="9" s="1"/>
  <c r="G293" i="3"/>
  <c r="G222" i="9" s="1"/>
  <c r="G291" i="3"/>
  <c r="G220" i="9" s="1"/>
  <c r="G289" i="3"/>
  <c r="G218" i="9" s="1"/>
  <c r="G287" i="3"/>
  <c r="G216" i="9" s="1"/>
  <c r="G285" i="3"/>
  <c r="G214" i="9" s="1"/>
  <c r="G283" i="3"/>
  <c r="G212" i="9" s="1"/>
  <c r="G281" i="3"/>
  <c r="G210" i="9" s="1"/>
  <c r="G279" i="3"/>
  <c r="G208" i="9" s="1"/>
  <c r="G277" i="3"/>
  <c r="G206" i="9" s="1"/>
  <c r="G275" i="3"/>
  <c r="G204" i="9" s="1"/>
  <c r="G273" i="3"/>
  <c r="G202" i="9" s="1"/>
  <c r="G271" i="3"/>
  <c r="G200" i="9" s="1"/>
  <c r="G269" i="3"/>
  <c r="G198" i="9" s="1"/>
  <c r="G267" i="3"/>
  <c r="G196" i="9" s="1"/>
  <c r="G265" i="3"/>
  <c r="G194" i="9" s="1"/>
  <c r="G263" i="3"/>
  <c r="G192" i="9" s="1"/>
  <c r="G261" i="3"/>
  <c r="G190" i="9" s="1"/>
  <c r="G259" i="3"/>
  <c r="G188" i="9" s="1"/>
  <c r="G257" i="3"/>
  <c r="G186" i="9" s="1"/>
  <c r="G255" i="3"/>
  <c r="G184" i="9" s="1"/>
  <c r="G253" i="3"/>
  <c r="G182" i="9" s="1"/>
  <c r="G251" i="3"/>
  <c r="G180" i="9" s="1"/>
  <c r="G249" i="3"/>
  <c r="G178" i="9" s="1"/>
  <c r="G247" i="3"/>
  <c r="G176" i="9" s="1"/>
  <c r="G245" i="3"/>
  <c r="G174" i="9" s="1"/>
  <c r="G243" i="3"/>
  <c r="G172" i="9" s="1"/>
  <c r="G241" i="3"/>
  <c r="G170" i="9" s="1"/>
  <c r="G239" i="3"/>
  <c r="G168" i="9" s="1"/>
  <c r="G237" i="3"/>
  <c r="G166" i="9" s="1"/>
  <c r="G235" i="3"/>
  <c r="G164" i="9" s="1"/>
  <c r="G233" i="3"/>
  <c r="G162" i="9" s="1"/>
  <c r="G231" i="3"/>
  <c r="G160" i="9" s="1"/>
  <c r="G229" i="3"/>
  <c r="G158" i="9" s="1"/>
  <c r="G227" i="3"/>
  <c r="G156" i="9" s="1"/>
  <c r="G225" i="3"/>
  <c r="G154" i="9" s="1"/>
  <c r="G223" i="3"/>
  <c r="G152" i="9" s="1"/>
  <c r="G221" i="3"/>
  <c r="G150" i="9" s="1"/>
  <c r="G219" i="3"/>
  <c r="G148" i="9" s="1"/>
  <c r="G217" i="3"/>
  <c r="G146" i="9" s="1"/>
  <c r="G215" i="3"/>
  <c r="G144" i="9" s="1"/>
  <c r="G213" i="3"/>
  <c r="G142" i="9" s="1"/>
  <c r="G211" i="3"/>
  <c r="G140" i="9" s="1"/>
  <c r="G209" i="3"/>
  <c r="G138" i="9" s="1"/>
  <c r="G207" i="3"/>
  <c r="G136" i="9" s="1"/>
  <c r="G205" i="3"/>
  <c r="G134" i="9" s="1"/>
  <c r="G203" i="3"/>
  <c r="G132" i="9" s="1"/>
  <c r="G201" i="3"/>
  <c r="G130" i="9" s="1"/>
  <c r="G199" i="3"/>
  <c r="G128" i="9" s="1"/>
  <c r="G197" i="3"/>
  <c r="G126" i="9" s="1"/>
  <c r="G195" i="3"/>
  <c r="G124" i="9" s="1"/>
  <c r="G193" i="3"/>
  <c r="G122" i="9" s="1"/>
  <c r="G191" i="3"/>
  <c r="G120" i="9" s="1"/>
  <c r="G189" i="3"/>
  <c r="G118" i="9" s="1"/>
  <c r="G187" i="3"/>
  <c r="G116" i="9" s="1"/>
  <c r="G185" i="3"/>
  <c r="G114" i="9" s="1"/>
  <c r="G183" i="3"/>
  <c r="G112" i="9" s="1"/>
  <c r="G181" i="3"/>
  <c r="G110" i="9" s="1"/>
  <c r="G179" i="3"/>
  <c r="G108" i="9" s="1"/>
  <c r="G177" i="3"/>
  <c r="G106" i="9" s="1"/>
  <c r="G175" i="3"/>
  <c r="G104" i="9" s="1"/>
  <c r="G173" i="3"/>
  <c r="G102" i="9" s="1"/>
  <c r="G171" i="3"/>
  <c r="G100" i="9" s="1"/>
  <c r="G169" i="3"/>
  <c r="G98" i="9" s="1"/>
  <c r="G167" i="3"/>
  <c r="G96" i="9" s="1"/>
  <c r="G165" i="3"/>
  <c r="G94" i="9" s="1"/>
  <c r="G163" i="3"/>
  <c r="G92" i="9" s="1"/>
  <c r="G161" i="3"/>
  <c r="G90" i="9" s="1"/>
  <c r="G159" i="3"/>
  <c r="G88" i="9" s="1"/>
  <c r="G157" i="3"/>
  <c r="G86" i="9" s="1"/>
  <c r="G155" i="3"/>
  <c r="G84" i="9" s="1"/>
  <c r="G153" i="3"/>
  <c r="G82" i="9" s="1"/>
  <c r="G151" i="3"/>
  <c r="G80" i="9" s="1"/>
  <c r="G149" i="3"/>
  <c r="G78" i="9" s="1"/>
  <c r="G147" i="3"/>
  <c r="G76" i="9" s="1"/>
  <c r="G145" i="3"/>
  <c r="G74" i="9" s="1"/>
  <c r="G143" i="3"/>
  <c r="G72" i="9" s="1"/>
  <c r="G141" i="3"/>
  <c r="G70" i="9" s="1"/>
  <c r="G139" i="3"/>
  <c r="G68" i="9" s="1"/>
  <c r="G137" i="3"/>
  <c r="G66" i="9" s="1"/>
  <c r="G135" i="3"/>
  <c r="G64" i="9" s="1"/>
  <c r="G133" i="3"/>
  <c r="G62" i="9" s="1"/>
  <c r="G131" i="3"/>
  <c r="G60" i="9" s="1"/>
  <c r="G129" i="3"/>
  <c r="G58" i="9" s="1"/>
  <c r="G127" i="3"/>
  <c r="G56" i="9" s="1"/>
  <c r="G125" i="3"/>
  <c r="G54" i="9" s="1"/>
  <c r="G123" i="3"/>
  <c r="G52" i="9" s="1"/>
  <c r="O1069" i="3"/>
  <c r="H998" i="9" s="1"/>
  <c r="O1067" i="3"/>
  <c r="H996" i="9" s="1"/>
  <c r="O1065" i="3"/>
  <c r="H994" i="9" s="1"/>
  <c r="O1063" i="3"/>
  <c r="H992" i="9" s="1"/>
  <c r="O1061" i="3"/>
  <c r="H990" i="9" s="1"/>
  <c r="O1059" i="3"/>
  <c r="H988" i="9" s="1"/>
  <c r="O1057" i="3"/>
  <c r="H986" i="9" s="1"/>
  <c r="O1055" i="3"/>
  <c r="H984" i="9" s="1"/>
  <c r="O1053" i="3"/>
  <c r="H982" i="9" s="1"/>
  <c r="O1051" i="3"/>
  <c r="H980" i="9" s="1"/>
  <c r="O1049" i="3"/>
  <c r="H978" i="9" s="1"/>
  <c r="O1047" i="3"/>
  <c r="H976" i="9" s="1"/>
  <c r="O1045" i="3"/>
  <c r="H974" i="9" s="1"/>
  <c r="O1043" i="3"/>
  <c r="H972" i="9" s="1"/>
  <c r="O1041" i="3"/>
  <c r="H970" i="9" s="1"/>
  <c r="O1039" i="3"/>
  <c r="H968" i="9" s="1"/>
  <c r="O1037" i="3"/>
  <c r="H966" i="9" s="1"/>
  <c r="O1035" i="3"/>
  <c r="H964" i="9" s="1"/>
  <c r="O1033" i="3"/>
  <c r="H962" i="9" s="1"/>
  <c r="O1031" i="3"/>
  <c r="H960" i="9" s="1"/>
  <c r="O1029" i="3"/>
  <c r="H958" i="9" s="1"/>
  <c r="O1027" i="3"/>
  <c r="H956" i="9" s="1"/>
  <c r="O1025" i="3"/>
  <c r="H954" i="9" s="1"/>
  <c r="O1023" i="3"/>
  <c r="H952" i="9" s="1"/>
  <c r="O1021" i="3"/>
  <c r="H950" i="9" s="1"/>
  <c r="O1019" i="3"/>
  <c r="H948" i="9" s="1"/>
  <c r="O1017" i="3"/>
  <c r="H946" i="9" s="1"/>
  <c r="O1015" i="3"/>
  <c r="H944" i="9" s="1"/>
  <c r="O1013" i="3"/>
  <c r="H942" i="9" s="1"/>
  <c r="O1011" i="3"/>
  <c r="H940" i="9" s="1"/>
  <c r="O1009" i="3"/>
  <c r="H938" i="9" s="1"/>
  <c r="O1007" i="3"/>
  <c r="H936" i="9" s="1"/>
  <c r="O1005" i="3"/>
  <c r="H934" i="9" s="1"/>
  <c r="O1003" i="3"/>
  <c r="H932" i="9" s="1"/>
  <c r="O1001" i="3"/>
  <c r="H930" i="9" s="1"/>
  <c r="O999" i="3"/>
  <c r="H928" i="9" s="1"/>
  <c r="O997" i="3"/>
  <c r="H926" i="9" s="1"/>
  <c r="O995" i="3"/>
  <c r="H924" i="9" s="1"/>
  <c r="O993" i="3"/>
  <c r="H922" i="9" s="1"/>
  <c r="O991" i="3"/>
  <c r="H920" i="9" s="1"/>
  <c r="O989" i="3"/>
  <c r="H918" i="9" s="1"/>
  <c r="O987" i="3"/>
  <c r="H916" i="9" s="1"/>
  <c r="O985" i="3"/>
  <c r="H914" i="9" s="1"/>
  <c r="O983" i="3"/>
  <c r="H912" i="9" s="1"/>
  <c r="O981" i="3"/>
  <c r="H910" i="9" s="1"/>
  <c r="O979" i="3"/>
  <c r="H908" i="9" s="1"/>
  <c r="O977" i="3"/>
  <c r="H906" i="9" s="1"/>
  <c r="O975" i="3"/>
  <c r="H904" i="9" s="1"/>
  <c r="O973" i="3"/>
  <c r="H902" i="9" s="1"/>
  <c r="O971" i="3"/>
  <c r="H900" i="9" s="1"/>
  <c r="O969" i="3"/>
  <c r="H898" i="9" s="1"/>
  <c r="O967" i="3"/>
  <c r="H896" i="9" s="1"/>
  <c r="O965" i="3"/>
  <c r="H894" i="9" s="1"/>
  <c r="O963" i="3"/>
  <c r="H892" i="9" s="1"/>
  <c r="O961" i="3"/>
  <c r="H890" i="9" s="1"/>
  <c r="O959" i="3"/>
  <c r="H888" i="9" s="1"/>
  <c r="O957" i="3"/>
  <c r="H886" i="9" s="1"/>
  <c r="O955" i="3"/>
  <c r="H884" i="9" s="1"/>
  <c r="O953" i="3"/>
  <c r="H882" i="9" s="1"/>
  <c r="O951" i="3"/>
  <c r="H880" i="9" s="1"/>
  <c r="O949" i="3"/>
  <c r="H878" i="9" s="1"/>
  <c r="O947" i="3"/>
  <c r="H876" i="9" s="1"/>
  <c r="O945" i="3"/>
  <c r="H874" i="9" s="1"/>
  <c r="O943" i="3"/>
  <c r="H872" i="9" s="1"/>
  <c r="O941" i="3"/>
  <c r="H870" i="9" s="1"/>
  <c r="O939" i="3"/>
  <c r="H868" i="9" s="1"/>
  <c r="O937" i="3"/>
  <c r="H866" i="9" s="1"/>
  <c r="O935" i="3"/>
  <c r="H864" i="9" s="1"/>
  <c r="O933" i="3"/>
  <c r="H862" i="9" s="1"/>
  <c r="O931" i="3"/>
  <c r="H860" i="9" s="1"/>
  <c r="O929" i="3"/>
  <c r="H858" i="9" s="1"/>
  <c r="O927" i="3"/>
  <c r="H856" i="9" s="1"/>
  <c r="O925" i="3"/>
  <c r="H854" i="9" s="1"/>
  <c r="O923" i="3"/>
  <c r="H852" i="9" s="1"/>
  <c r="O921" i="3"/>
  <c r="H850" i="9" s="1"/>
  <c r="O919" i="3"/>
  <c r="H848" i="9" s="1"/>
  <c r="O917" i="3"/>
  <c r="H846" i="9" s="1"/>
  <c r="O915" i="3"/>
  <c r="H844" i="9" s="1"/>
  <c r="O913" i="3"/>
  <c r="H842" i="9" s="1"/>
  <c r="O911" i="3"/>
  <c r="H840" i="9" s="1"/>
  <c r="O909" i="3"/>
  <c r="H838" i="9" s="1"/>
  <c r="O907" i="3"/>
  <c r="H836" i="9" s="1"/>
  <c r="O905" i="3"/>
  <c r="H834" i="9" s="1"/>
  <c r="O903" i="3"/>
  <c r="H832" i="9" s="1"/>
  <c r="O901" i="3"/>
  <c r="H830" i="9" s="1"/>
  <c r="O899" i="3"/>
  <c r="H828" i="9" s="1"/>
  <c r="O897" i="3"/>
  <c r="H826" i="9" s="1"/>
  <c r="O895" i="3"/>
  <c r="H824" i="9" s="1"/>
  <c r="O893" i="3"/>
  <c r="H822" i="9" s="1"/>
  <c r="O891" i="3"/>
  <c r="H820" i="9" s="1"/>
  <c r="O889" i="3"/>
  <c r="H818" i="9" s="1"/>
  <c r="O887" i="3"/>
  <c r="H816" i="9" s="1"/>
  <c r="O885" i="3"/>
  <c r="H814" i="9" s="1"/>
  <c r="O883" i="3"/>
  <c r="H812" i="9" s="1"/>
  <c r="O881" i="3"/>
  <c r="H810" i="9" s="1"/>
  <c r="O879" i="3"/>
  <c r="H808" i="9" s="1"/>
  <c r="O877" i="3"/>
  <c r="H806" i="9" s="1"/>
  <c r="O875" i="3"/>
  <c r="H804" i="9" s="1"/>
  <c r="O873" i="3"/>
  <c r="H802" i="9" s="1"/>
  <c r="O871" i="3"/>
  <c r="H800" i="9" s="1"/>
  <c r="O869" i="3"/>
  <c r="H798" i="9" s="1"/>
  <c r="O867" i="3"/>
  <c r="H796" i="9" s="1"/>
  <c r="O865" i="3"/>
  <c r="H794" i="9" s="1"/>
  <c r="O863" i="3"/>
  <c r="H792" i="9" s="1"/>
  <c r="O861" i="3"/>
  <c r="H790" i="9" s="1"/>
  <c r="O859" i="3"/>
  <c r="H788" i="9" s="1"/>
  <c r="O857" i="3"/>
  <c r="H786" i="9" s="1"/>
  <c r="O855" i="3"/>
  <c r="H784" i="9" s="1"/>
  <c r="O853" i="3"/>
  <c r="H782" i="9" s="1"/>
  <c r="O851" i="3"/>
  <c r="H780" i="9" s="1"/>
  <c r="O849" i="3"/>
  <c r="H778" i="9" s="1"/>
  <c r="O847" i="3"/>
  <c r="H776" i="9" s="1"/>
  <c r="O845" i="3"/>
  <c r="H774" i="9" s="1"/>
  <c r="O843" i="3"/>
  <c r="H772" i="9" s="1"/>
  <c r="O841" i="3"/>
  <c r="H770" i="9" s="1"/>
  <c r="O839" i="3"/>
  <c r="H768" i="9" s="1"/>
  <c r="O837" i="3"/>
  <c r="H766" i="9" s="1"/>
  <c r="O835" i="3"/>
  <c r="H764" i="9" s="1"/>
  <c r="O833" i="3"/>
  <c r="H762" i="9" s="1"/>
  <c r="O831" i="3"/>
  <c r="H760" i="9" s="1"/>
  <c r="O829" i="3"/>
  <c r="H758" i="9" s="1"/>
  <c r="O827" i="3"/>
  <c r="H756" i="9" s="1"/>
  <c r="O825" i="3"/>
  <c r="H754" i="9" s="1"/>
  <c r="O823" i="3"/>
  <c r="H752" i="9" s="1"/>
  <c r="O821" i="3"/>
  <c r="H750" i="9" s="1"/>
  <c r="O819" i="3"/>
  <c r="H748" i="9" s="1"/>
  <c r="O817" i="3"/>
  <c r="H746" i="9" s="1"/>
  <c r="O815" i="3"/>
  <c r="H744" i="9" s="1"/>
  <c r="O813" i="3"/>
  <c r="H742" i="9" s="1"/>
  <c r="O811" i="3"/>
  <c r="H740" i="9" s="1"/>
  <c r="O809" i="3"/>
  <c r="H738" i="9" s="1"/>
  <c r="O807" i="3"/>
  <c r="H736" i="9" s="1"/>
  <c r="O805" i="3"/>
  <c r="H734" i="9" s="1"/>
  <c r="O803" i="3"/>
  <c r="H732" i="9" s="1"/>
  <c r="O801" i="3"/>
  <c r="H730" i="9" s="1"/>
  <c r="O799" i="3"/>
  <c r="H728" i="9" s="1"/>
  <c r="O797" i="3"/>
  <c r="H726" i="9" s="1"/>
  <c r="O795" i="3"/>
  <c r="H724" i="9" s="1"/>
  <c r="O793" i="3"/>
  <c r="H722" i="9" s="1"/>
  <c r="O791" i="3"/>
  <c r="H720" i="9" s="1"/>
  <c r="O789" i="3"/>
  <c r="H718" i="9" s="1"/>
  <c r="O787" i="3"/>
  <c r="H716" i="9" s="1"/>
  <c r="O785" i="3"/>
  <c r="H714" i="9" s="1"/>
  <c r="O783" i="3"/>
  <c r="H712" i="9" s="1"/>
  <c r="O781" i="3"/>
  <c r="H710" i="9" s="1"/>
  <c r="O779" i="3"/>
  <c r="H708" i="9" s="1"/>
  <c r="O777" i="3"/>
  <c r="H706" i="9" s="1"/>
  <c r="O775" i="3"/>
  <c r="H704" i="9" s="1"/>
  <c r="O773" i="3"/>
  <c r="H702" i="9" s="1"/>
  <c r="O771" i="3"/>
  <c r="H700" i="9" s="1"/>
  <c r="O769" i="3"/>
  <c r="H698" i="9" s="1"/>
  <c r="O767" i="3"/>
  <c r="H696" i="9" s="1"/>
  <c r="O765" i="3"/>
  <c r="H694" i="9" s="1"/>
  <c r="O763" i="3"/>
  <c r="H692" i="9" s="1"/>
  <c r="O761" i="3"/>
  <c r="H690" i="9" s="1"/>
  <c r="O759" i="3"/>
  <c r="H688" i="9" s="1"/>
  <c r="O757" i="3"/>
  <c r="H686" i="9" s="1"/>
  <c r="O755" i="3"/>
  <c r="H684" i="9" s="1"/>
  <c r="O753" i="3"/>
  <c r="H682" i="9" s="1"/>
  <c r="O751" i="3"/>
  <c r="H680" i="9" s="1"/>
  <c r="O749" i="3"/>
  <c r="H678" i="9" s="1"/>
  <c r="O747" i="3"/>
  <c r="H676" i="9" s="1"/>
  <c r="O745" i="3"/>
  <c r="H674" i="9" s="1"/>
  <c r="O743" i="3"/>
  <c r="H672" i="9" s="1"/>
  <c r="O741" i="3"/>
  <c r="H670" i="9" s="1"/>
  <c r="O739" i="3"/>
  <c r="H668" i="9" s="1"/>
  <c r="O737" i="3"/>
  <c r="H666" i="9" s="1"/>
  <c r="O735" i="3"/>
  <c r="H664" i="9" s="1"/>
  <c r="O733" i="3"/>
  <c r="H662" i="9" s="1"/>
  <c r="O731" i="3"/>
  <c r="H660" i="9" s="1"/>
  <c r="O729" i="3"/>
  <c r="H658" i="9" s="1"/>
  <c r="O727" i="3"/>
  <c r="H656" i="9" s="1"/>
  <c r="O725" i="3"/>
  <c r="H654" i="9" s="1"/>
  <c r="O723" i="3"/>
  <c r="H652" i="9" s="1"/>
  <c r="O721" i="3"/>
  <c r="H650" i="9" s="1"/>
  <c r="O719" i="3"/>
  <c r="H648" i="9" s="1"/>
  <c r="O717" i="3"/>
  <c r="H646" i="9" s="1"/>
  <c r="O715" i="3"/>
  <c r="H644" i="9" s="1"/>
  <c r="O713" i="3"/>
  <c r="H642" i="9" s="1"/>
  <c r="O711" i="3"/>
  <c r="H640" i="9" s="1"/>
  <c r="O709" i="3"/>
  <c r="H638" i="9" s="1"/>
  <c r="O707" i="3"/>
  <c r="H636" i="9" s="1"/>
  <c r="O705" i="3"/>
  <c r="H634" i="9" s="1"/>
  <c r="O703" i="3"/>
  <c r="H632" i="9" s="1"/>
  <c r="O701" i="3"/>
  <c r="H630" i="9" s="1"/>
  <c r="O699" i="3"/>
  <c r="H628" i="9" s="1"/>
  <c r="O697" i="3"/>
  <c r="H626" i="9" s="1"/>
  <c r="O695" i="3"/>
  <c r="H624" i="9" s="1"/>
  <c r="O693" i="3"/>
  <c r="H622" i="9" s="1"/>
  <c r="O691" i="3"/>
  <c r="H620" i="9" s="1"/>
  <c r="O689" i="3"/>
  <c r="H618" i="9" s="1"/>
  <c r="O687" i="3"/>
  <c r="H616" i="9" s="1"/>
  <c r="O685" i="3"/>
  <c r="H614" i="9" s="1"/>
  <c r="O683" i="3"/>
  <c r="H612" i="9" s="1"/>
  <c r="O681" i="3"/>
  <c r="H610" i="9" s="1"/>
  <c r="O679" i="3"/>
  <c r="H608" i="9" s="1"/>
  <c r="O677" i="3"/>
  <c r="H606" i="9" s="1"/>
  <c r="O675" i="3"/>
  <c r="H604" i="9" s="1"/>
  <c r="O673" i="3"/>
  <c r="H602" i="9" s="1"/>
  <c r="O671" i="3"/>
  <c r="H600" i="9" s="1"/>
  <c r="O669" i="3"/>
  <c r="H598" i="9" s="1"/>
  <c r="O667" i="3"/>
  <c r="H596" i="9" s="1"/>
  <c r="O665" i="3"/>
  <c r="H594" i="9" s="1"/>
  <c r="O663" i="3"/>
  <c r="H592" i="9" s="1"/>
  <c r="O661" i="3"/>
  <c r="H590" i="9" s="1"/>
  <c r="O659" i="3"/>
  <c r="H588" i="9" s="1"/>
  <c r="O657" i="3"/>
  <c r="H586" i="9" s="1"/>
  <c r="O655" i="3"/>
  <c r="H584" i="9" s="1"/>
  <c r="O653" i="3"/>
  <c r="H582" i="9" s="1"/>
  <c r="O651" i="3"/>
  <c r="H580" i="9" s="1"/>
  <c r="O649" i="3"/>
  <c r="H578" i="9" s="1"/>
  <c r="O647" i="3"/>
  <c r="H576" i="9" s="1"/>
  <c r="O645" i="3"/>
  <c r="H574" i="9" s="1"/>
  <c r="O643" i="3"/>
  <c r="H572" i="9" s="1"/>
  <c r="O641" i="3"/>
  <c r="H570" i="9" s="1"/>
  <c r="O639" i="3"/>
  <c r="H568" i="9" s="1"/>
  <c r="O637" i="3"/>
  <c r="H566" i="9" s="1"/>
  <c r="O635" i="3"/>
  <c r="H564" i="9" s="1"/>
  <c r="O633" i="3"/>
  <c r="H562" i="9" s="1"/>
  <c r="O631" i="3"/>
  <c r="H560" i="9" s="1"/>
  <c r="O629" i="3"/>
  <c r="H558" i="9" s="1"/>
  <c r="O627" i="3"/>
  <c r="H556" i="9" s="1"/>
  <c r="O625" i="3"/>
  <c r="H554" i="9" s="1"/>
  <c r="O623" i="3"/>
  <c r="H552" i="9" s="1"/>
  <c r="O621" i="3"/>
  <c r="H550" i="9" s="1"/>
  <c r="O619" i="3"/>
  <c r="H548" i="9" s="1"/>
  <c r="O617" i="3"/>
  <c r="H546" i="9" s="1"/>
  <c r="O615" i="3"/>
  <c r="H544" i="9" s="1"/>
  <c r="O613" i="3"/>
  <c r="H542" i="9" s="1"/>
  <c r="O611" i="3"/>
  <c r="H540" i="9" s="1"/>
  <c r="O609" i="3"/>
  <c r="H538" i="9" s="1"/>
  <c r="O607" i="3"/>
  <c r="H536" i="9" s="1"/>
  <c r="O605" i="3"/>
  <c r="H534" i="9" s="1"/>
  <c r="O603" i="3"/>
  <c r="H532" i="9" s="1"/>
  <c r="O601" i="3"/>
  <c r="H530" i="9" s="1"/>
  <c r="O599" i="3"/>
  <c r="H528" i="9" s="1"/>
  <c r="O597" i="3"/>
  <c r="H526" i="9" s="1"/>
  <c r="O595" i="3"/>
  <c r="H524" i="9" s="1"/>
  <c r="O593" i="3"/>
  <c r="H522" i="9" s="1"/>
  <c r="O591" i="3"/>
  <c r="H520" i="9" s="1"/>
  <c r="O589" i="3"/>
  <c r="H518" i="9" s="1"/>
  <c r="O587" i="3"/>
  <c r="H516" i="9" s="1"/>
  <c r="O585" i="3"/>
  <c r="H514" i="9" s="1"/>
  <c r="O583" i="3"/>
  <c r="H512" i="9" s="1"/>
  <c r="O581" i="3"/>
  <c r="H510" i="9" s="1"/>
  <c r="O579" i="3"/>
  <c r="H508" i="9" s="1"/>
  <c r="O577" i="3"/>
  <c r="H506" i="9" s="1"/>
  <c r="O575" i="3"/>
  <c r="H504" i="9" s="1"/>
  <c r="O573" i="3"/>
  <c r="H502" i="9" s="1"/>
  <c r="O571" i="3"/>
  <c r="H500" i="9" s="1"/>
  <c r="O569" i="3"/>
  <c r="H498" i="9" s="1"/>
  <c r="O567" i="3"/>
  <c r="H496" i="9" s="1"/>
  <c r="O565" i="3"/>
  <c r="H494" i="9" s="1"/>
  <c r="O563" i="3"/>
  <c r="H492" i="9" s="1"/>
  <c r="O561" i="3"/>
  <c r="H490" i="9" s="1"/>
  <c r="O559" i="3"/>
  <c r="H488" i="9" s="1"/>
  <c r="O557" i="3"/>
  <c r="H486" i="9" s="1"/>
  <c r="O555" i="3"/>
  <c r="H484" i="9" s="1"/>
  <c r="O553" i="3"/>
  <c r="H482" i="9" s="1"/>
  <c r="O551" i="3"/>
  <c r="H480" i="9" s="1"/>
  <c r="O549" i="3"/>
  <c r="H478" i="9" s="1"/>
  <c r="O547" i="3"/>
  <c r="H476" i="9" s="1"/>
  <c r="O545" i="3"/>
  <c r="H474" i="9" s="1"/>
  <c r="O543" i="3"/>
  <c r="H472" i="9" s="1"/>
  <c r="O541" i="3"/>
  <c r="H470" i="9" s="1"/>
  <c r="O539" i="3"/>
  <c r="H468" i="9" s="1"/>
  <c r="O537" i="3"/>
  <c r="H466" i="9" s="1"/>
  <c r="O535" i="3"/>
  <c r="H464" i="9" s="1"/>
  <c r="O533" i="3"/>
  <c r="H462" i="9" s="1"/>
  <c r="O531" i="3"/>
  <c r="H460" i="9" s="1"/>
  <c r="O529" i="3"/>
  <c r="H458" i="9" s="1"/>
  <c r="O527" i="3"/>
  <c r="H456" i="9" s="1"/>
  <c r="O525" i="3"/>
  <c r="H454" i="9" s="1"/>
  <c r="O523" i="3"/>
  <c r="H452" i="9" s="1"/>
  <c r="O521" i="3"/>
  <c r="H450" i="9" s="1"/>
  <c r="O519" i="3"/>
  <c r="H448" i="9" s="1"/>
  <c r="O517" i="3"/>
  <c r="H446" i="9" s="1"/>
  <c r="O515" i="3"/>
  <c r="H444" i="9" s="1"/>
  <c r="O513" i="3"/>
  <c r="H442" i="9" s="1"/>
  <c r="O511" i="3"/>
  <c r="H440" i="9" s="1"/>
  <c r="O509" i="3"/>
  <c r="H438" i="9" s="1"/>
  <c r="O507" i="3"/>
  <c r="H436" i="9" s="1"/>
  <c r="O505" i="3"/>
  <c r="H434" i="9" s="1"/>
  <c r="O503" i="3"/>
  <c r="H432" i="9" s="1"/>
  <c r="O501" i="3"/>
  <c r="H430" i="9" s="1"/>
  <c r="O499" i="3"/>
  <c r="H428" i="9" s="1"/>
  <c r="O497" i="3"/>
  <c r="H426" i="9" s="1"/>
  <c r="O495" i="3"/>
  <c r="H424" i="9" s="1"/>
  <c r="O493" i="3"/>
  <c r="H422" i="9" s="1"/>
  <c r="O491" i="3"/>
  <c r="H420" i="9" s="1"/>
  <c r="O489" i="3"/>
  <c r="H418" i="9" s="1"/>
  <c r="O487" i="3"/>
  <c r="H416" i="9" s="1"/>
  <c r="O485" i="3"/>
  <c r="H414" i="9" s="1"/>
  <c r="O483" i="3"/>
  <c r="H412" i="9" s="1"/>
  <c r="O481" i="3"/>
  <c r="H410" i="9" s="1"/>
  <c r="O479" i="3"/>
  <c r="H408" i="9" s="1"/>
  <c r="O477" i="3"/>
  <c r="H406" i="9" s="1"/>
  <c r="O475" i="3"/>
  <c r="H404" i="9" s="1"/>
  <c r="O473" i="3"/>
  <c r="H402" i="9" s="1"/>
  <c r="O471" i="3"/>
  <c r="H400" i="9" s="1"/>
  <c r="O469" i="3"/>
  <c r="H398" i="9" s="1"/>
  <c r="O467" i="3"/>
  <c r="H396" i="9" s="1"/>
  <c r="O465" i="3"/>
  <c r="H394" i="9" s="1"/>
  <c r="O463" i="3"/>
  <c r="H392" i="9" s="1"/>
  <c r="O461" i="3"/>
  <c r="H390" i="9" s="1"/>
  <c r="O459" i="3"/>
  <c r="H388" i="9" s="1"/>
  <c r="O457" i="3"/>
  <c r="H386" i="9" s="1"/>
  <c r="O455" i="3"/>
  <c r="H384" i="9" s="1"/>
  <c r="O453" i="3"/>
  <c r="H382" i="9" s="1"/>
  <c r="O451" i="3"/>
  <c r="H380" i="9" s="1"/>
  <c r="O449" i="3"/>
  <c r="H378" i="9" s="1"/>
  <c r="O447" i="3"/>
  <c r="H376" i="9" s="1"/>
  <c r="O445" i="3"/>
  <c r="H374" i="9" s="1"/>
  <c r="O443" i="3"/>
  <c r="H372" i="9" s="1"/>
  <c r="O441" i="3"/>
  <c r="H370" i="9" s="1"/>
  <c r="O439" i="3"/>
  <c r="H368" i="9" s="1"/>
  <c r="O437" i="3"/>
  <c r="H366" i="9" s="1"/>
  <c r="O435" i="3"/>
  <c r="H364" i="9" s="1"/>
  <c r="O433" i="3"/>
  <c r="H362" i="9" s="1"/>
  <c r="O431" i="3"/>
  <c r="H360" i="9" s="1"/>
  <c r="O429" i="3"/>
  <c r="H358" i="9" s="1"/>
  <c r="O427" i="3"/>
  <c r="H356" i="9" s="1"/>
  <c r="O425" i="3"/>
  <c r="H354" i="9" s="1"/>
  <c r="O423" i="3"/>
  <c r="H352" i="9" s="1"/>
  <c r="O421" i="3"/>
  <c r="H350" i="9" s="1"/>
  <c r="O419" i="3"/>
  <c r="H348" i="9" s="1"/>
  <c r="O417" i="3"/>
  <c r="H346" i="9" s="1"/>
  <c r="O415" i="3"/>
  <c r="H344" i="9" s="1"/>
  <c r="O413" i="3"/>
  <c r="H342" i="9" s="1"/>
  <c r="O411" i="3"/>
  <c r="H340" i="9" s="1"/>
  <c r="O409" i="3"/>
  <c r="H338" i="9" s="1"/>
  <c r="O407" i="3"/>
  <c r="H336" i="9" s="1"/>
  <c r="O405" i="3"/>
  <c r="H334" i="9" s="1"/>
  <c r="O403" i="3"/>
  <c r="H332" i="9" s="1"/>
  <c r="O401" i="3"/>
  <c r="H330" i="9" s="1"/>
  <c r="O399" i="3"/>
  <c r="H328" i="9" s="1"/>
  <c r="O397" i="3"/>
  <c r="H326" i="9" s="1"/>
  <c r="O395" i="3"/>
  <c r="H324" i="9" s="1"/>
  <c r="O393" i="3"/>
  <c r="H322" i="9" s="1"/>
  <c r="O391" i="3"/>
  <c r="H320" i="9" s="1"/>
  <c r="O389" i="3"/>
  <c r="H318" i="9" s="1"/>
  <c r="O387" i="3"/>
  <c r="H316" i="9" s="1"/>
  <c r="O385" i="3"/>
  <c r="H314" i="9" s="1"/>
  <c r="O383" i="3"/>
  <c r="H312" i="9" s="1"/>
  <c r="O381" i="3"/>
  <c r="H310" i="9" s="1"/>
  <c r="O379" i="3"/>
  <c r="H308" i="9" s="1"/>
  <c r="O377" i="3"/>
  <c r="H306" i="9" s="1"/>
  <c r="O375" i="3"/>
  <c r="H304" i="9" s="1"/>
  <c r="O373" i="3"/>
  <c r="H302" i="9" s="1"/>
  <c r="O371" i="3"/>
  <c r="H300" i="9" s="1"/>
  <c r="O369" i="3"/>
  <c r="H298" i="9" s="1"/>
  <c r="O367" i="3"/>
  <c r="H296" i="9" s="1"/>
  <c r="O365" i="3"/>
  <c r="H294" i="9" s="1"/>
  <c r="O363" i="3"/>
  <c r="H292" i="9" s="1"/>
  <c r="O361" i="3"/>
  <c r="H290" i="9" s="1"/>
  <c r="O359" i="3"/>
  <c r="H288" i="9" s="1"/>
  <c r="O357" i="3"/>
  <c r="H286" i="9" s="1"/>
  <c r="O355" i="3"/>
  <c r="H284" i="9" s="1"/>
  <c r="O353" i="3"/>
  <c r="H282" i="9" s="1"/>
  <c r="O351" i="3"/>
  <c r="H280" i="9" s="1"/>
  <c r="O349" i="3"/>
  <c r="H278" i="9" s="1"/>
  <c r="O347" i="3"/>
  <c r="H276" i="9" s="1"/>
  <c r="O345" i="3"/>
  <c r="H274" i="9" s="1"/>
  <c r="O343" i="3"/>
  <c r="H272" i="9" s="1"/>
  <c r="O341" i="3"/>
  <c r="H270" i="9" s="1"/>
  <c r="O339" i="3"/>
  <c r="H268" i="9" s="1"/>
  <c r="O337" i="3"/>
  <c r="H266" i="9" s="1"/>
  <c r="O335" i="3"/>
  <c r="H264" i="9" s="1"/>
  <c r="O333" i="3"/>
  <c r="H262" i="9" s="1"/>
  <c r="O331" i="3"/>
  <c r="H260" i="9" s="1"/>
  <c r="O329" i="3"/>
  <c r="H258" i="9" s="1"/>
  <c r="O327" i="3"/>
  <c r="H256" i="9" s="1"/>
  <c r="O325" i="3"/>
  <c r="H254" i="9" s="1"/>
  <c r="O323" i="3"/>
  <c r="H252" i="9" s="1"/>
  <c r="O321" i="3"/>
  <c r="H250" i="9" s="1"/>
  <c r="O319" i="3"/>
  <c r="H248" i="9" s="1"/>
  <c r="O317" i="3"/>
  <c r="H246" i="9" s="1"/>
  <c r="O315" i="3"/>
  <c r="H244" i="9" s="1"/>
  <c r="O313" i="3"/>
  <c r="H242" i="9" s="1"/>
  <c r="O311" i="3"/>
  <c r="H240" i="9" s="1"/>
  <c r="O309" i="3"/>
  <c r="H238" i="9" s="1"/>
  <c r="O307" i="3"/>
  <c r="H236" i="9" s="1"/>
  <c r="O305" i="3"/>
  <c r="H234" i="9" s="1"/>
  <c r="O303" i="3"/>
  <c r="H232" i="9" s="1"/>
  <c r="O301" i="3"/>
  <c r="H230" i="9" s="1"/>
  <c r="O299" i="3"/>
  <c r="H228" i="9" s="1"/>
  <c r="O297" i="3"/>
  <c r="H226" i="9" s="1"/>
  <c r="O295" i="3"/>
  <c r="H224" i="9" s="1"/>
  <c r="O293" i="3"/>
  <c r="H222" i="9" s="1"/>
  <c r="O291" i="3"/>
  <c r="H220" i="9" s="1"/>
  <c r="O289" i="3"/>
  <c r="H218" i="9" s="1"/>
  <c r="O287" i="3"/>
  <c r="H216" i="9" s="1"/>
  <c r="O285" i="3"/>
  <c r="H214" i="9" s="1"/>
  <c r="O283" i="3"/>
  <c r="H212" i="9" s="1"/>
  <c r="O281" i="3"/>
  <c r="H210" i="9" s="1"/>
  <c r="O279" i="3"/>
  <c r="H208" i="9" s="1"/>
  <c r="O277" i="3"/>
  <c r="H206" i="9" s="1"/>
  <c r="O275" i="3"/>
  <c r="H204" i="9" s="1"/>
  <c r="O273" i="3"/>
  <c r="H202" i="9" s="1"/>
  <c r="O271" i="3"/>
  <c r="H200" i="9" s="1"/>
  <c r="O269" i="3"/>
  <c r="H198" i="9" s="1"/>
  <c r="O267" i="3"/>
  <c r="H196" i="9" s="1"/>
  <c r="O265" i="3"/>
  <c r="H194" i="9" s="1"/>
  <c r="O263" i="3"/>
  <c r="H192" i="9" s="1"/>
  <c r="O261" i="3"/>
  <c r="H190" i="9" s="1"/>
  <c r="O259" i="3"/>
  <c r="H188" i="9" s="1"/>
  <c r="O257" i="3"/>
  <c r="H186" i="9" s="1"/>
  <c r="O255" i="3"/>
  <c r="H184" i="9" s="1"/>
  <c r="O253" i="3"/>
  <c r="H182" i="9" s="1"/>
  <c r="O251" i="3"/>
  <c r="H180" i="9" s="1"/>
  <c r="O249" i="3"/>
  <c r="H178" i="9" s="1"/>
  <c r="O247" i="3"/>
  <c r="H176" i="9" s="1"/>
  <c r="O245" i="3"/>
  <c r="H174" i="9" s="1"/>
  <c r="O243" i="3"/>
  <c r="H172" i="9" s="1"/>
  <c r="O241" i="3"/>
  <c r="H170" i="9" s="1"/>
  <c r="O239" i="3"/>
  <c r="H168" i="9" s="1"/>
  <c r="O237" i="3"/>
  <c r="H166" i="9" s="1"/>
  <c r="O235" i="3"/>
  <c r="H164" i="9" s="1"/>
  <c r="O233" i="3"/>
  <c r="H162" i="9" s="1"/>
  <c r="O231" i="3"/>
  <c r="H160" i="9" s="1"/>
  <c r="O229" i="3"/>
  <c r="H158" i="9" s="1"/>
  <c r="O227" i="3"/>
  <c r="H156" i="9" s="1"/>
  <c r="O225" i="3"/>
  <c r="H154" i="9" s="1"/>
  <c r="O223" i="3"/>
  <c r="H152" i="9" s="1"/>
  <c r="O221" i="3"/>
  <c r="H150" i="9" s="1"/>
  <c r="O219" i="3"/>
  <c r="H148" i="9" s="1"/>
  <c r="O217" i="3"/>
  <c r="H146" i="9" s="1"/>
  <c r="O215" i="3"/>
  <c r="H144" i="9" s="1"/>
  <c r="O213" i="3"/>
  <c r="H142" i="9" s="1"/>
  <c r="O211" i="3"/>
  <c r="H140" i="9" s="1"/>
  <c r="O209" i="3"/>
  <c r="H138" i="9" s="1"/>
  <c r="O207" i="3"/>
  <c r="H136" i="9" s="1"/>
  <c r="O205" i="3"/>
  <c r="H134" i="9" s="1"/>
  <c r="O203" i="3"/>
  <c r="H132" i="9" s="1"/>
  <c r="O201" i="3"/>
  <c r="H130" i="9" s="1"/>
  <c r="O199" i="3"/>
  <c r="H128" i="9" s="1"/>
  <c r="O197" i="3"/>
  <c r="H126" i="9" s="1"/>
  <c r="O195" i="3"/>
  <c r="H124" i="9" s="1"/>
  <c r="O193" i="3"/>
  <c r="H122" i="9" s="1"/>
  <c r="O191" i="3"/>
  <c r="H120" i="9" s="1"/>
  <c r="O189" i="3"/>
  <c r="H118" i="9" s="1"/>
  <c r="O187" i="3"/>
  <c r="H116" i="9" s="1"/>
  <c r="O185" i="3"/>
  <c r="H114" i="9" s="1"/>
  <c r="O183" i="3"/>
  <c r="H112" i="9" s="1"/>
  <c r="O181" i="3"/>
  <c r="H110" i="9" s="1"/>
  <c r="O179" i="3"/>
  <c r="H108" i="9" s="1"/>
  <c r="O177" i="3"/>
  <c r="H106" i="9" s="1"/>
  <c r="O175" i="3"/>
  <c r="H104" i="9" s="1"/>
  <c r="O173" i="3"/>
  <c r="H102" i="9" s="1"/>
  <c r="O171" i="3"/>
  <c r="H100" i="9" s="1"/>
  <c r="O169" i="3"/>
  <c r="H98" i="9" s="1"/>
  <c r="O167" i="3"/>
  <c r="H96" i="9" s="1"/>
  <c r="O165" i="3"/>
  <c r="H94" i="9" s="1"/>
  <c r="O163" i="3"/>
  <c r="H92" i="9" s="1"/>
  <c r="O161" i="3"/>
  <c r="H90" i="9" s="1"/>
  <c r="O159" i="3"/>
  <c r="H88" i="9" s="1"/>
  <c r="O157" i="3"/>
  <c r="H86" i="9" s="1"/>
  <c r="O155" i="3"/>
  <c r="H84" i="9" s="1"/>
  <c r="O153" i="3"/>
  <c r="H82" i="9" s="1"/>
  <c r="O151" i="3"/>
  <c r="H80" i="9" s="1"/>
  <c r="O149" i="3"/>
  <c r="H78" i="9" s="1"/>
  <c r="O147" i="3"/>
  <c r="H76" i="9" s="1"/>
  <c r="O145" i="3"/>
  <c r="H74" i="9" s="1"/>
  <c r="O143" i="3"/>
  <c r="H72" i="9" s="1"/>
  <c r="O141" i="3"/>
  <c r="H70" i="9" s="1"/>
  <c r="O139" i="3"/>
  <c r="H68" i="9" s="1"/>
  <c r="O137" i="3"/>
  <c r="H66" i="9" s="1"/>
  <c r="O135" i="3"/>
  <c r="H64" i="9" s="1"/>
  <c r="O133" i="3"/>
  <c r="H62" i="9" s="1"/>
  <c r="O131" i="3"/>
  <c r="H60" i="9" s="1"/>
  <c r="O129" i="3"/>
  <c r="H58" i="9" s="1"/>
  <c r="O127" i="3"/>
  <c r="H56" i="9" s="1"/>
  <c r="O125" i="3"/>
  <c r="H54" i="9" s="1"/>
  <c r="O123" i="3"/>
  <c r="H52" i="9" s="1"/>
  <c r="G77" i="3"/>
  <c r="G6" i="9" s="1"/>
  <c r="G75" i="3"/>
  <c r="G4" i="9" s="1"/>
  <c r="G73" i="3"/>
  <c r="G2" i="9" s="1"/>
  <c r="AH27" i="3"/>
  <c r="AH28" i="3"/>
  <c r="AH26" i="3"/>
  <c r="H4" i="8"/>
  <c r="H8" i="8" s="1"/>
  <c r="R5" i="8"/>
  <c r="P6" i="8"/>
  <c r="Q6" i="8" s="1"/>
  <c r="V5" i="8"/>
  <c r="W5" i="8" s="1"/>
  <c r="X4" i="8"/>
  <c r="H5" i="8"/>
  <c r="H6" i="8" s="1"/>
  <c r="L23" i="3"/>
  <c r="L22" i="3"/>
  <c r="R14" i="3"/>
  <c r="H2" i="9" l="1"/>
  <c r="O1072" i="3"/>
  <c r="U19" i="3" s="1"/>
  <c r="A4" i="9"/>
  <c r="B52" i="9"/>
  <c r="B60" i="9"/>
  <c r="B68" i="9"/>
  <c r="B76" i="9"/>
  <c r="B84" i="9"/>
  <c r="B92" i="9"/>
  <c r="B100" i="9"/>
  <c r="B108" i="9"/>
  <c r="B116" i="9"/>
  <c r="B124" i="9"/>
  <c r="B132" i="9"/>
  <c r="B140" i="9"/>
  <c r="B148" i="9"/>
  <c r="B156" i="9"/>
  <c r="B164" i="9"/>
  <c r="B172" i="9"/>
  <c r="B180" i="9"/>
  <c r="B196" i="9"/>
  <c r="A2" i="9"/>
  <c r="A6" i="9"/>
  <c r="B54" i="9"/>
  <c r="B58" i="9"/>
  <c r="B62" i="9"/>
  <c r="B66" i="9"/>
  <c r="B70" i="9"/>
  <c r="B74" i="9"/>
  <c r="B78" i="9"/>
  <c r="B82" i="9"/>
  <c r="B86" i="9"/>
  <c r="B90" i="9"/>
  <c r="B94" i="9"/>
  <c r="B98" i="9"/>
  <c r="B102" i="9"/>
  <c r="B106" i="9"/>
  <c r="B110" i="9"/>
  <c r="B114" i="9"/>
  <c r="B118" i="9"/>
  <c r="B122" i="9"/>
  <c r="B126" i="9"/>
  <c r="B130" i="9"/>
  <c r="B134" i="9"/>
  <c r="B138" i="9"/>
  <c r="B142" i="9"/>
  <c r="B146" i="9"/>
  <c r="B150" i="9"/>
  <c r="B154" i="9"/>
  <c r="B158" i="9"/>
  <c r="B162" i="9"/>
  <c r="B166" i="9"/>
  <c r="B170" i="9"/>
  <c r="B174" i="9"/>
  <c r="B178" i="9"/>
  <c r="B182" i="9"/>
  <c r="B186" i="9"/>
  <c r="B190" i="9"/>
  <c r="B194" i="9"/>
  <c r="B198" i="9"/>
  <c r="B202" i="9"/>
  <c r="B206" i="9"/>
  <c r="B210" i="9"/>
  <c r="B214" i="9"/>
  <c r="B218" i="9"/>
  <c r="B222" i="9"/>
  <c r="B226" i="9"/>
  <c r="B230" i="9"/>
  <c r="B234" i="9"/>
  <c r="B238" i="9"/>
  <c r="B242" i="9"/>
  <c r="B246" i="9"/>
  <c r="B250" i="9"/>
  <c r="B254" i="9"/>
  <c r="B258" i="9"/>
  <c r="B262" i="9"/>
  <c r="B266" i="9"/>
  <c r="B270" i="9"/>
  <c r="B274" i="9"/>
  <c r="B278" i="9"/>
  <c r="B282" i="9"/>
  <c r="B286" i="9"/>
  <c r="B290" i="9"/>
  <c r="B294" i="9"/>
  <c r="B298" i="9"/>
  <c r="B302" i="9"/>
  <c r="B306" i="9"/>
  <c r="B310" i="9"/>
  <c r="B314" i="9"/>
  <c r="B318" i="9"/>
  <c r="B322" i="9"/>
  <c r="B326" i="9"/>
  <c r="B330" i="9"/>
  <c r="B334" i="9"/>
  <c r="B338" i="9"/>
  <c r="B342" i="9"/>
  <c r="B346" i="9"/>
  <c r="B350" i="9"/>
  <c r="B354" i="9"/>
  <c r="B358" i="9"/>
  <c r="B362" i="9"/>
  <c r="B366" i="9"/>
  <c r="B370" i="9"/>
  <c r="B374" i="9"/>
  <c r="B378" i="9"/>
  <c r="B382" i="9"/>
  <c r="B386" i="9"/>
  <c r="B390" i="9"/>
  <c r="B394" i="9"/>
  <c r="B398" i="9"/>
  <c r="B402" i="9"/>
  <c r="B406" i="9"/>
  <c r="B410" i="9"/>
  <c r="B414" i="9"/>
  <c r="B418" i="9"/>
  <c r="B422" i="9"/>
  <c r="B426" i="9"/>
  <c r="B430" i="9"/>
  <c r="B434" i="9"/>
  <c r="B438" i="9"/>
  <c r="B442" i="9"/>
  <c r="B446" i="9"/>
  <c r="B450" i="9"/>
  <c r="B454" i="9"/>
  <c r="B458" i="9"/>
  <c r="B462" i="9"/>
  <c r="B466" i="9"/>
  <c r="B470" i="9"/>
  <c r="B474" i="9"/>
  <c r="B478" i="9"/>
  <c r="B482" i="9"/>
  <c r="B486" i="9"/>
  <c r="B490" i="9"/>
  <c r="B494" i="9"/>
  <c r="B498" i="9"/>
  <c r="B502" i="9"/>
  <c r="B506" i="9"/>
  <c r="B510" i="9"/>
  <c r="B514" i="9"/>
  <c r="B518" i="9"/>
  <c r="B522" i="9"/>
  <c r="B526" i="9"/>
  <c r="B530" i="9"/>
  <c r="B534" i="9"/>
  <c r="B538" i="9"/>
  <c r="B542" i="9"/>
  <c r="B546" i="9"/>
  <c r="B550" i="9"/>
  <c r="B554" i="9"/>
  <c r="B558" i="9"/>
  <c r="B562" i="9"/>
  <c r="B566" i="9"/>
  <c r="B570" i="9"/>
  <c r="B574" i="9"/>
  <c r="B578" i="9"/>
  <c r="B582" i="9"/>
  <c r="B586" i="9"/>
  <c r="B590" i="9"/>
  <c r="B594" i="9"/>
  <c r="B598" i="9"/>
  <c r="B602" i="9"/>
  <c r="B606" i="9"/>
  <c r="B610" i="9"/>
  <c r="B614" i="9"/>
  <c r="B618" i="9"/>
  <c r="B622" i="9"/>
  <c r="B626" i="9"/>
  <c r="B630" i="9"/>
  <c r="B634" i="9"/>
  <c r="B638" i="9"/>
  <c r="B642" i="9"/>
  <c r="B646" i="9"/>
  <c r="B650" i="9"/>
  <c r="B654" i="9"/>
  <c r="B658" i="9"/>
  <c r="B662" i="9"/>
  <c r="B666" i="9"/>
  <c r="B670" i="9"/>
  <c r="B674" i="9"/>
  <c r="B678" i="9"/>
  <c r="B682" i="9"/>
  <c r="B686" i="9"/>
  <c r="B690" i="9"/>
  <c r="B694" i="9"/>
  <c r="B698" i="9"/>
  <c r="B702" i="9"/>
  <c r="B706" i="9"/>
  <c r="B710" i="9"/>
  <c r="B714" i="9"/>
  <c r="B718" i="9"/>
  <c r="B722" i="9"/>
  <c r="B726" i="9"/>
  <c r="B730" i="9"/>
  <c r="B734" i="9"/>
  <c r="B738" i="9"/>
  <c r="B742" i="9"/>
  <c r="B746" i="9"/>
  <c r="B750" i="9"/>
  <c r="B754" i="9"/>
  <c r="B758" i="9"/>
  <c r="B762" i="9"/>
  <c r="B766" i="9"/>
  <c r="B770" i="9"/>
  <c r="B774" i="9"/>
  <c r="B778" i="9"/>
  <c r="B782" i="9"/>
  <c r="B786" i="9"/>
  <c r="B790" i="9"/>
  <c r="B794" i="9"/>
  <c r="B798" i="9"/>
  <c r="B802" i="9"/>
  <c r="B806" i="9"/>
  <c r="B810" i="9"/>
  <c r="B814" i="9"/>
  <c r="B818" i="9"/>
  <c r="B822" i="9"/>
  <c r="B826" i="9"/>
  <c r="B830" i="9"/>
  <c r="B834" i="9"/>
  <c r="B838" i="9"/>
  <c r="B842" i="9"/>
  <c r="B846" i="9"/>
  <c r="B850" i="9"/>
  <c r="B854" i="9"/>
  <c r="B858" i="9"/>
  <c r="B862" i="9"/>
  <c r="B866" i="9"/>
  <c r="B870" i="9"/>
  <c r="B874" i="9"/>
  <c r="B878" i="9"/>
  <c r="B882" i="9"/>
  <c r="B886" i="9"/>
  <c r="B890" i="9"/>
  <c r="B894" i="9"/>
  <c r="B898" i="9"/>
  <c r="B902" i="9"/>
  <c r="B906" i="9"/>
  <c r="B910" i="9"/>
  <c r="B914" i="9"/>
  <c r="B918" i="9"/>
  <c r="B922" i="9"/>
  <c r="B926" i="9"/>
  <c r="B930" i="9"/>
  <c r="B934" i="9"/>
  <c r="B938" i="9"/>
  <c r="B942" i="9"/>
  <c r="B946" i="9"/>
  <c r="B950" i="9"/>
  <c r="B954" i="9"/>
  <c r="B958" i="9"/>
  <c r="B962" i="9"/>
  <c r="B966" i="9"/>
  <c r="B970" i="9"/>
  <c r="B56" i="9"/>
  <c r="B64" i="9"/>
  <c r="B72" i="9"/>
  <c r="B80" i="9"/>
  <c r="B88" i="9"/>
  <c r="B96" i="9"/>
  <c r="B104" i="9"/>
  <c r="B112" i="9"/>
  <c r="B120" i="9"/>
  <c r="B128" i="9"/>
  <c r="B136" i="9"/>
  <c r="B144" i="9"/>
  <c r="B152" i="9"/>
  <c r="B160" i="9"/>
  <c r="B168" i="9"/>
  <c r="B176" i="9"/>
  <c r="B184" i="9"/>
  <c r="B188" i="9"/>
  <c r="B192" i="9"/>
  <c r="B200" i="9"/>
  <c r="B204" i="9"/>
  <c r="B208" i="9"/>
  <c r="B212" i="9"/>
  <c r="B216" i="9"/>
  <c r="B220" i="9"/>
  <c r="B224" i="9"/>
  <c r="B228" i="9"/>
  <c r="B232" i="9"/>
  <c r="B236" i="9"/>
  <c r="B240" i="9"/>
  <c r="B244" i="9"/>
  <c r="B248" i="9"/>
  <c r="B252" i="9"/>
  <c r="B256" i="9"/>
  <c r="B260" i="9"/>
  <c r="B264" i="9"/>
  <c r="B268" i="9"/>
  <c r="B272" i="9"/>
  <c r="B276" i="9"/>
  <c r="B280" i="9"/>
  <c r="B284" i="9"/>
  <c r="B288" i="9"/>
  <c r="B292" i="9"/>
  <c r="B296" i="9"/>
  <c r="B300" i="9"/>
  <c r="B304" i="9"/>
  <c r="B308" i="9"/>
  <c r="B312" i="9"/>
  <c r="B316" i="9"/>
  <c r="B320" i="9"/>
  <c r="B324" i="9"/>
  <c r="B328" i="9"/>
  <c r="B332" i="9"/>
  <c r="B336" i="9"/>
  <c r="B340" i="9"/>
  <c r="B344" i="9"/>
  <c r="B348" i="9"/>
  <c r="B352" i="9"/>
  <c r="B356" i="9"/>
  <c r="B360" i="9"/>
  <c r="B364" i="9"/>
  <c r="B368" i="9"/>
  <c r="B372" i="9"/>
  <c r="B376" i="9"/>
  <c r="B380" i="9"/>
  <c r="B384" i="9"/>
  <c r="B388" i="9"/>
  <c r="B392" i="9"/>
  <c r="B396" i="9"/>
  <c r="B400" i="9"/>
  <c r="B404" i="9"/>
  <c r="B408" i="9"/>
  <c r="B412" i="9"/>
  <c r="B416" i="9"/>
  <c r="B420" i="9"/>
  <c r="B424" i="9"/>
  <c r="B428" i="9"/>
  <c r="B432" i="9"/>
  <c r="B436" i="9"/>
  <c r="B440" i="9"/>
  <c r="B444" i="9"/>
  <c r="B448" i="9"/>
  <c r="B452" i="9"/>
  <c r="B456" i="9"/>
  <c r="B460" i="9"/>
  <c r="B464" i="9"/>
  <c r="B468" i="9"/>
  <c r="B472" i="9"/>
  <c r="B476" i="9"/>
  <c r="B480" i="9"/>
  <c r="B484" i="9"/>
  <c r="B488" i="9"/>
  <c r="B492" i="9"/>
  <c r="B496" i="9"/>
  <c r="B500" i="9"/>
  <c r="B504" i="9"/>
  <c r="B508" i="9"/>
  <c r="B512" i="9"/>
  <c r="B516" i="9"/>
  <c r="B520" i="9"/>
  <c r="B524" i="9"/>
  <c r="B528" i="9"/>
  <c r="B532" i="9"/>
  <c r="B536" i="9"/>
  <c r="B540" i="9"/>
  <c r="B544" i="9"/>
  <c r="B548" i="9"/>
  <c r="B552" i="9"/>
  <c r="B556" i="9"/>
  <c r="B560" i="9"/>
  <c r="B564" i="9"/>
  <c r="B568" i="9"/>
  <c r="B572" i="9"/>
  <c r="B576" i="9"/>
  <c r="B580" i="9"/>
  <c r="B584" i="9"/>
  <c r="B588" i="9"/>
  <c r="B592" i="9"/>
  <c r="B596" i="9"/>
  <c r="B600" i="9"/>
  <c r="B604" i="9"/>
  <c r="B608" i="9"/>
  <c r="B612" i="9"/>
  <c r="B616" i="9"/>
  <c r="B620" i="9"/>
  <c r="B624" i="9"/>
  <c r="B628" i="9"/>
  <c r="B632" i="9"/>
  <c r="B636" i="9"/>
  <c r="B640" i="9"/>
  <c r="B644" i="9"/>
  <c r="B648" i="9"/>
  <c r="B652" i="9"/>
  <c r="B656" i="9"/>
  <c r="B660" i="9"/>
  <c r="B664" i="9"/>
  <c r="B668" i="9"/>
  <c r="B672" i="9"/>
  <c r="B676" i="9"/>
  <c r="B680" i="9"/>
  <c r="B684" i="9"/>
  <c r="B688" i="9"/>
  <c r="B692" i="9"/>
  <c r="B696" i="9"/>
  <c r="B700" i="9"/>
  <c r="B704" i="9"/>
  <c r="B708" i="9"/>
  <c r="B712" i="9"/>
  <c r="B716" i="9"/>
  <c r="B720" i="9"/>
  <c r="B724" i="9"/>
  <c r="B728" i="9"/>
  <c r="B732" i="9"/>
  <c r="B736" i="9"/>
  <c r="B740" i="9"/>
  <c r="B744" i="9"/>
  <c r="B748" i="9"/>
  <c r="B752" i="9"/>
  <c r="B756" i="9"/>
  <c r="B760" i="9"/>
  <c r="B764" i="9"/>
  <c r="B768" i="9"/>
  <c r="B772" i="9"/>
  <c r="B776" i="9"/>
  <c r="B780" i="9"/>
  <c r="B784" i="9"/>
  <c r="B788" i="9"/>
  <c r="B792" i="9"/>
  <c r="B796" i="9"/>
  <c r="B800" i="9"/>
  <c r="B804" i="9"/>
  <c r="B808" i="9"/>
  <c r="B812" i="9"/>
  <c r="B816" i="9"/>
  <c r="B820" i="9"/>
  <c r="B824" i="9"/>
  <c r="B828" i="9"/>
  <c r="B832" i="9"/>
  <c r="B836" i="9"/>
  <c r="B840" i="9"/>
  <c r="B844" i="9"/>
  <c r="B848" i="9"/>
  <c r="B852" i="9"/>
  <c r="B856" i="9"/>
  <c r="B860" i="9"/>
  <c r="B864" i="9"/>
  <c r="B868" i="9"/>
  <c r="B872" i="9"/>
  <c r="B876" i="9"/>
  <c r="B880" i="9"/>
  <c r="B884" i="9"/>
  <c r="B888" i="9"/>
  <c r="B892" i="9"/>
  <c r="B896" i="9"/>
  <c r="B900" i="9"/>
  <c r="B904" i="9"/>
  <c r="B908" i="9"/>
  <c r="B912" i="9"/>
  <c r="B916" i="9"/>
  <c r="B920" i="9"/>
  <c r="B924" i="9"/>
  <c r="B928" i="9"/>
  <c r="B932" i="9"/>
  <c r="B936" i="9"/>
  <c r="B940" i="9"/>
  <c r="B944" i="9"/>
  <c r="B948" i="9"/>
  <c r="B952" i="9"/>
  <c r="B956" i="9"/>
  <c r="B960" i="9"/>
  <c r="B964" i="9"/>
  <c r="B968" i="9"/>
  <c r="B972" i="9"/>
  <c r="B976" i="9"/>
  <c r="B980" i="9"/>
  <c r="B984" i="9"/>
  <c r="B988" i="9"/>
  <c r="B992" i="9"/>
  <c r="B996" i="9"/>
  <c r="A52" i="9"/>
  <c r="A56" i="9"/>
  <c r="A60" i="9"/>
  <c r="A64" i="9"/>
  <c r="A68" i="9"/>
  <c r="A72" i="9"/>
  <c r="A76" i="9"/>
  <c r="A80" i="9"/>
  <c r="A84" i="9"/>
  <c r="A88" i="9"/>
  <c r="A92" i="9"/>
  <c r="A96" i="9"/>
  <c r="A100" i="9"/>
  <c r="A104" i="9"/>
  <c r="A108" i="9"/>
  <c r="A112" i="9"/>
  <c r="A116" i="9"/>
  <c r="A120" i="9"/>
  <c r="A124" i="9"/>
  <c r="A128" i="9"/>
  <c r="A132" i="9"/>
  <c r="A136" i="9"/>
  <c r="A140" i="9"/>
  <c r="A144" i="9"/>
  <c r="A148" i="9"/>
  <c r="A152" i="9"/>
  <c r="A156" i="9"/>
  <c r="A160" i="9"/>
  <c r="A164" i="9"/>
  <c r="A168" i="9"/>
  <c r="A172" i="9"/>
  <c r="A176" i="9"/>
  <c r="A180" i="9"/>
  <c r="A184" i="9"/>
  <c r="A188" i="9"/>
  <c r="B974" i="9"/>
  <c r="B978" i="9"/>
  <c r="B982" i="9"/>
  <c r="B986" i="9"/>
  <c r="B990" i="9"/>
  <c r="B994" i="9"/>
  <c r="B998" i="9"/>
  <c r="A54" i="9"/>
  <c r="A58" i="9"/>
  <c r="A62" i="9"/>
  <c r="A66" i="9"/>
  <c r="A70" i="9"/>
  <c r="A74" i="9"/>
  <c r="A78" i="9"/>
  <c r="A82" i="9"/>
  <c r="A86" i="9"/>
  <c r="A90" i="9"/>
  <c r="A94" i="9"/>
  <c r="A98" i="9"/>
  <c r="A102" i="9"/>
  <c r="A106" i="9"/>
  <c r="A110" i="9"/>
  <c r="A114" i="9"/>
  <c r="A118" i="9"/>
  <c r="A122" i="9"/>
  <c r="A126" i="9"/>
  <c r="A130" i="9"/>
  <c r="A134" i="9"/>
  <c r="A138" i="9"/>
  <c r="A142" i="9"/>
  <c r="A146" i="9"/>
  <c r="A150" i="9"/>
  <c r="A154" i="9"/>
  <c r="A158" i="9"/>
  <c r="A162" i="9"/>
  <c r="A166" i="9"/>
  <c r="A170" i="9"/>
  <c r="A174" i="9"/>
  <c r="A178" i="9"/>
  <c r="A182" i="9"/>
  <c r="A186" i="9"/>
  <c r="A190" i="9"/>
  <c r="A194" i="9"/>
  <c r="A198" i="9"/>
  <c r="A202" i="9"/>
  <c r="A206" i="9"/>
  <c r="A210" i="9"/>
  <c r="A214" i="9"/>
  <c r="A218" i="9"/>
  <c r="A222" i="9"/>
  <c r="A226" i="9"/>
  <c r="A230" i="9"/>
  <c r="A234" i="9"/>
  <c r="A238" i="9"/>
  <c r="A242" i="9"/>
  <c r="A246" i="9"/>
  <c r="A250" i="9"/>
  <c r="A254" i="9"/>
  <c r="A258" i="9"/>
  <c r="A262" i="9"/>
  <c r="A266" i="9"/>
  <c r="A270" i="9"/>
  <c r="A274" i="9"/>
  <c r="A278" i="9"/>
  <c r="A282" i="9"/>
  <c r="A286" i="9"/>
  <c r="A290" i="9"/>
  <c r="A294" i="9"/>
  <c r="A298" i="9"/>
  <c r="A302" i="9"/>
  <c r="A306" i="9"/>
  <c r="A310" i="9"/>
  <c r="A314" i="9"/>
  <c r="A318" i="9"/>
  <c r="A322" i="9"/>
  <c r="A326" i="9"/>
  <c r="A330" i="9"/>
  <c r="A334" i="9"/>
  <c r="A338" i="9"/>
  <c r="A342" i="9"/>
  <c r="A346" i="9"/>
  <c r="A350" i="9"/>
  <c r="A354" i="9"/>
  <c r="A358" i="9"/>
  <c r="A362" i="9"/>
  <c r="A366" i="9"/>
  <c r="A370" i="9"/>
  <c r="A374" i="9"/>
  <c r="A378" i="9"/>
  <c r="A382" i="9"/>
  <c r="A386" i="9"/>
  <c r="A390" i="9"/>
  <c r="A394" i="9"/>
  <c r="A398" i="9"/>
  <c r="A402" i="9"/>
  <c r="A406" i="9"/>
  <c r="A410" i="9"/>
  <c r="A414" i="9"/>
  <c r="A418" i="9"/>
  <c r="A422" i="9"/>
  <c r="A426" i="9"/>
  <c r="A430" i="9"/>
  <c r="A434" i="9"/>
  <c r="A438" i="9"/>
  <c r="A442" i="9"/>
  <c r="A446" i="9"/>
  <c r="A450" i="9"/>
  <c r="A454" i="9"/>
  <c r="A458" i="9"/>
  <c r="A462" i="9"/>
  <c r="A466" i="9"/>
  <c r="A470" i="9"/>
  <c r="A474" i="9"/>
  <c r="A478" i="9"/>
  <c r="A482" i="9"/>
  <c r="A486" i="9"/>
  <c r="A490" i="9"/>
  <c r="A494" i="9"/>
  <c r="A498" i="9"/>
  <c r="A502" i="9"/>
  <c r="A506" i="9"/>
  <c r="A510" i="9"/>
  <c r="A514" i="9"/>
  <c r="A518" i="9"/>
  <c r="A522" i="9"/>
  <c r="A526" i="9"/>
  <c r="A530" i="9"/>
  <c r="A534" i="9"/>
  <c r="A538" i="9"/>
  <c r="A542" i="9"/>
  <c r="A546" i="9"/>
  <c r="A550" i="9"/>
  <c r="A554" i="9"/>
  <c r="A558" i="9"/>
  <c r="A562" i="9"/>
  <c r="A566" i="9"/>
  <c r="A570" i="9"/>
  <c r="A574" i="9"/>
  <c r="A578" i="9"/>
  <c r="A582" i="9"/>
  <c r="A586" i="9"/>
  <c r="A590" i="9"/>
  <c r="A594" i="9"/>
  <c r="A598" i="9"/>
  <c r="A602" i="9"/>
  <c r="A606" i="9"/>
  <c r="A610" i="9"/>
  <c r="A614" i="9"/>
  <c r="A618" i="9"/>
  <c r="A622" i="9"/>
  <c r="A626" i="9"/>
  <c r="A630" i="9"/>
  <c r="A634" i="9"/>
  <c r="A638" i="9"/>
  <c r="A642" i="9"/>
  <c r="A646" i="9"/>
  <c r="A650" i="9"/>
  <c r="A654" i="9"/>
  <c r="A658" i="9"/>
  <c r="A662" i="9"/>
  <c r="A666" i="9"/>
  <c r="A670" i="9"/>
  <c r="A674" i="9"/>
  <c r="A678" i="9"/>
  <c r="A682" i="9"/>
  <c r="A686" i="9"/>
  <c r="A690" i="9"/>
  <c r="A694" i="9"/>
  <c r="A698" i="9"/>
  <c r="A702" i="9"/>
  <c r="A706" i="9"/>
  <c r="A710" i="9"/>
  <c r="A714" i="9"/>
  <c r="A718" i="9"/>
  <c r="A722" i="9"/>
  <c r="A726" i="9"/>
  <c r="A730" i="9"/>
  <c r="A734" i="9"/>
  <c r="A738" i="9"/>
  <c r="A742" i="9"/>
  <c r="A746" i="9"/>
  <c r="A750" i="9"/>
  <c r="A754" i="9"/>
  <c r="A758" i="9"/>
  <c r="A762" i="9"/>
  <c r="A766" i="9"/>
  <c r="A770" i="9"/>
  <c r="A774" i="9"/>
  <c r="A778" i="9"/>
  <c r="A782" i="9"/>
  <c r="A786" i="9"/>
  <c r="A790" i="9"/>
  <c r="A794" i="9"/>
  <c r="A798" i="9"/>
  <c r="A802" i="9"/>
  <c r="A806" i="9"/>
  <c r="A810" i="9"/>
  <c r="A814" i="9"/>
  <c r="A818" i="9"/>
  <c r="A822" i="9"/>
  <c r="A826" i="9"/>
  <c r="A830" i="9"/>
  <c r="A834" i="9"/>
  <c r="A838" i="9"/>
  <c r="A842" i="9"/>
  <c r="A846" i="9"/>
  <c r="A850" i="9"/>
  <c r="A854" i="9"/>
  <c r="A858" i="9"/>
  <c r="A862" i="9"/>
  <c r="A866" i="9"/>
  <c r="A870" i="9"/>
  <c r="A874" i="9"/>
  <c r="A878" i="9"/>
  <c r="A882" i="9"/>
  <c r="A886" i="9"/>
  <c r="A890" i="9"/>
  <c r="A894" i="9"/>
  <c r="A898" i="9"/>
  <c r="A902" i="9"/>
  <c r="A906" i="9"/>
  <c r="A910" i="9"/>
  <c r="A914" i="9"/>
  <c r="A918" i="9"/>
  <c r="A922" i="9"/>
  <c r="A926" i="9"/>
  <c r="A930" i="9"/>
  <c r="A934" i="9"/>
  <c r="A938" i="9"/>
  <c r="A942" i="9"/>
  <c r="A946" i="9"/>
  <c r="A950" i="9"/>
  <c r="A954" i="9"/>
  <c r="A958" i="9"/>
  <c r="A962" i="9"/>
  <c r="A966" i="9"/>
  <c r="A970" i="9"/>
  <c r="A974" i="9"/>
  <c r="A978" i="9"/>
  <c r="A982" i="9"/>
  <c r="A986" i="9"/>
  <c r="A990" i="9"/>
  <c r="A994" i="9"/>
  <c r="A998" i="9"/>
  <c r="B47" i="9"/>
  <c r="B43" i="9"/>
  <c r="B39" i="9"/>
  <c r="B35" i="9"/>
  <c r="B31" i="9"/>
  <c r="B27" i="9"/>
  <c r="B23" i="9"/>
  <c r="B19" i="9"/>
  <c r="B15" i="9"/>
  <c r="B11" i="9"/>
  <c r="B7" i="9"/>
  <c r="B3" i="9"/>
  <c r="A9" i="9"/>
  <c r="A13" i="9"/>
  <c r="A17" i="9"/>
  <c r="A21" i="9"/>
  <c r="A25" i="9"/>
  <c r="A29" i="9"/>
  <c r="A33" i="9"/>
  <c r="A37" i="9"/>
  <c r="A41" i="9"/>
  <c r="A45" i="9"/>
  <c r="A49" i="9"/>
  <c r="A765" i="9"/>
  <c r="A771" i="9"/>
  <c r="A779" i="9"/>
  <c r="A787" i="9"/>
  <c r="A795" i="9"/>
  <c r="A803" i="9"/>
  <c r="A811" i="9"/>
  <c r="A819" i="9"/>
  <c r="A827" i="9"/>
  <c r="A835" i="9"/>
  <c r="A843" i="9"/>
  <c r="A851" i="9"/>
  <c r="A859" i="9"/>
  <c r="A867" i="9"/>
  <c r="A875" i="9"/>
  <c r="A883" i="9"/>
  <c r="A891" i="9"/>
  <c r="A899" i="9"/>
  <c r="A905" i="9"/>
  <c r="A913" i="9"/>
  <c r="A921" i="9"/>
  <c r="A931" i="9"/>
  <c r="A939" i="9"/>
  <c r="A947" i="9"/>
  <c r="A955" i="9"/>
  <c r="A963" i="9"/>
  <c r="A969" i="9"/>
  <c r="A977" i="9"/>
  <c r="A985" i="9"/>
  <c r="A995" i="9"/>
  <c r="B48" i="9"/>
  <c r="B40" i="9"/>
  <c r="B30" i="9"/>
  <c r="B24" i="9"/>
  <c r="B16" i="9"/>
  <c r="B8" i="9"/>
  <c r="A8" i="9"/>
  <c r="A16" i="9"/>
  <c r="A26" i="9"/>
  <c r="A32" i="9"/>
  <c r="A42" i="9"/>
  <c r="A50" i="9"/>
  <c r="B53" i="9"/>
  <c r="B57" i="9"/>
  <c r="B61" i="9"/>
  <c r="B65" i="9"/>
  <c r="B69" i="9"/>
  <c r="B73" i="9"/>
  <c r="B77" i="9"/>
  <c r="B81" i="9"/>
  <c r="B85" i="9"/>
  <c r="B89" i="9"/>
  <c r="B93" i="9"/>
  <c r="B97" i="9"/>
  <c r="B101" i="9"/>
  <c r="B105" i="9"/>
  <c r="B109" i="9"/>
  <c r="B113" i="9"/>
  <c r="B117" i="9"/>
  <c r="B121" i="9"/>
  <c r="B125" i="9"/>
  <c r="B129" i="9"/>
  <c r="B133" i="9"/>
  <c r="B137" i="9"/>
  <c r="B141" i="9"/>
  <c r="B145" i="9"/>
  <c r="B149" i="9"/>
  <c r="B153" i="9"/>
  <c r="B157" i="9"/>
  <c r="B161" i="9"/>
  <c r="B165" i="9"/>
  <c r="B169" i="9"/>
  <c r="B173" i="9"/>
  <c r="B177" i="9"/>
  <c r="B181" i="9"/>
  <c r="B185" i="9"/>
  <c r="B189" i="9"/>
  <c r="B193" i="9"/>
  <c r="B197" i="9"/>
  <c r="B201" i="9"/>
  <c r="B205" i="9"/>
  <c r="B209" i="9"/>
  <c r="B213" i="9"/>
  <c r="B217" i="9"/>
  <c r="B221" i="9"/>
  <c r="B225" i="9"/>
  <c r="B229" i="9"/>
  <c r="B233" i="9"/>
  <c r="B237" i="9"/>
  <c r="B241" i="9"/>
  <c r="B245" i="9"/>
  <c r="B249" i="9"/>
  <c r="B253" i="9"/>
  <c r="B257" i="9"/>
  <c r="B261" i="9"/>
  <c r="B265" i="9"/>
  <c r="B269" i="9"/>
  <c r="B273" i="9"/>
  <c r="B277" i="9"/>
  <c r="B281" i="9"/>
  <c r="B285" i="9"/>
  <c r="B289" i="9"/>
  <c r="B293" i="9"/>
  <c r="B297" i="9"/>
  <c r="B301" i="9"/>
  <c r="B305" i="9"/>
  <c r="B309" i="9"/>
  <c r="B313" i="9"/>
  <c r="B317" i="9"/>
  <c r="B321" i="9"/>
  <c r="B325" i="9"/>
  <c r="B329" i="9"/>
  <c r="B333" i="9"/>
  <c r="B337" i="9"/>
  <c r="B341" i="9"/>
  <c r="B345" i="9"/>
  <c r="B349" i="9"/>
  <c r="B353" i="9"/>
  <c r="B357" i="9"/>
  <c r="B361" i="9"/>
  <c r="B365" i="9"/>
  <c r="B369" i="9"/>
  <c r="B373" i="9"/>
  <c r="B377" i="9"/>
  <c r="B381" i="9"/>
  <c r="B385" i="9"/>
  <c r="B389" i="9"/>
  <c r="B393" i="9"/>
  <c r="B397" i="9"/>
  <c r="B401" i="9"/>
  <c r="B405" i="9"/>
  <c r="B409" i="9"/>
  <c r="B413" i="9"/>
  <c r="B417" i="9"/>
  <c r="B421" i="9"/>
  <c r="B425" i="9"/>
  <c r="B429" i="9"/>
  <c r="B433" i="9"/>
  <c r="B437" i="9"/>
  <c r="B441" i="9"/>
  <c r="B445" i="9"/>
  <c r="B449" i="9"/>
  <c r="B453" i="9"/>
  <c r="B457" i="9"/>
  <c r="B461" i="9"/>
  <c r="B465" i="9"/>
  <c r="B469" i="9"/>
  <c r="B473" i="9"/>
  <c r="B477" i="9"/>
  <c r="B481" i="9"/>
  <c r="B485" i="9"/>
  <c r="B489" i="9"/>
  <c r="B493" i="9"/>
  <c r="B497" i="9"/>
  <c r="B501" i="9"/>
  <c r="B505" i="9"/>
  <c r="B509" i="9"/>
  <c r="B513" i="9"/>
  <c r="B517" i="9"/>
  <c r="B521" i="9"/>
  <c r="B525" i="9"/>
  <c r="B529" i="9"/>
  <c r="B533" i="9"/>
  <c r="B537" i="9"/>
  <c r="B541" i="9"/>
  <c r="B545" i="9"/>
  <c r="B549" i="9"/>
  <c r="B553" i="9"/>
  <c r="B557" i="9"/>
  <c r="B561" i="9"/>
  <c r="B565" i="9"/>
  <c r="B569" i="9"/>
  <c r="B573" i="9"/>
  <c r="B577" i="9"/>
  <c r="B581" i="9"/>
  <c r="B585" i="9"/>
  <c r="B589" i="9"/>
  <c r="B593" i="9"/>
  <c r="B597" i="9"/>
  <c r="B601" i="9"/>
  <c r="B605" i="9"/>
  <c r="B609" i="9"/>
  <c r="B613" i="9"/>
  <c r="B617" i="9"/>
  <c r="B621" i="9"/>
  <c r="B625" i="9"/>
  <c r="B629" i="9"/>
  <c r="B633" i="9"/>
  <c r="B637" i="9"/>
  <c r="B641" i="9"/>
  <c r="B645" i="9"/>
  <c r="B649" i="9"/>
  <c r="B653" i="9"/>
  <c r="B657" i="9"/>
  <c r="B661" i="9"/>
  <c r="B665" i="9"/>
  <c r="B669" i="9"/>
  <c r="B673" i="9"/>
  <c r="B677" i="9"/>
  <c r="B681" i="9"/>
  <c r="B685" i="9"/>
  <c r="B689" i="9"/>
  <c r="B693" i="9"/>
  <c r="B697" i="9"/>
  <c r="B701" i="9"/>
  <c r="B705" i="9"/>
  <c r="B709" i="9"/>
  <c r="B713" i="9"/>
  <c r="B717" i="9"/>
  <c r="B721" i="9"/>
  <c r="B725" i="9"/>
  <c r="B729" i="9"/>
  <c r="B733" i="9"/>
  <c r="B737" i="9"/>
  <c r="B741" i="9"/>
  <c r="B745" i="9"/>
  <c r="B749" i="9"/>
  <c r="B753" i="9"/>
  <c r="B757" i="9"/>
  <c r="B761" i="9"/>
  <c r="B765" i="9"/>
  <c r="B769" i="9"/>
  <c r="B773" i="9"/>
  <c r="B777" i="9"/>
  <c r="B781" i="9"/>
  <c r="B785" i="9"/>
  <c r="B789" i="9"/>
  <c r="B793" i="9"/>
  <c r="B797" i="9"/>
  <c r="B801" i="9"/>
  <c r="B805" i="9"/>
  <c r="B809" i="9"/>
  <c r="B813" i="9"/>
  <c r="B817" i="9"/>
  <c r="B821" i="9"/>
  <c r="B825" i="9"/>
  <c r="B829" i="9"/>
  <c r="B833" i="9"/>
  <c r="B837" i="9"/>
  <c r="B841" i="9"/>
  <c r="B845" i="9"/>
  <c r="B849" i="9"/>
  <c r="B853" i="9"/>
  <c r="A192" i="9"/>
  <c r="A196" i="9"/>
  <c r="A200" i="9"/>
  <c r="A204" i="9"/>
  <c r="A208" i="9"/>
  <c r="A212" i="9"/>
  <c r="A216" i="9"/>
  <c r="A220" i="9"/>
  <c r="A224" i="9"/>
  <c r="A228" i="9"/>
  <c r="A232" i="9"/>
  <c r="A236" i="9"/>
  <c r="A240" i="9"/>
  <c r="A244" i="9"/>
  <c r="A248" i="9"/>
  <c r="A252" i="9"/>
  <c r="A256" i="9"/>
  <c r="A260" i="9"/>
  <c r="A264" i="9"/>
  <c r="A268" i="9"/>
  <c r="A272" i="9"/>
  <c r="A276" i="9"/>
  <c r="A280" i="9"/>
  <c r="A284" i="9"/>
  <c r="A288" i="9"/>
  <c r="A292" i="9"/>
  <c r="A296" i="9"/>
  <c r="A300" i="9"/>
  <c r="A304" i="9"/>
  <c r="A308" i="9"/>
  <c r="A312" i="9"/>
  <c r="A316" i="9"/>
  <c r="A320" i="9"/>
  <c r="A324" i="9"/>
  <c r="A328" i="9"/>
  <c r="A332" i="9"/>
  <c r="A336" i="9"/>
  <c r="A340" i="9"/>
  <c r="A344" i="9"/>
  <c r="A348" i="9"/>
  <c r="A352" i="9"/>
  <c r="A356" i="9"/>
  <c r="A360" i="9"/>
  <c r="A364" i="9"/>
  <c r="A368" i="9"/>
  <c r="A372" i="9"/>
  <c r="A376" i="9"/>
  <c r="A380" i="9"/>
  <c r="A384" i="9"/>
  <c r="A388" i="9"/>
  <c r="A392" i="9"/>
  <c r="A396" i="9"/>
  <c r="A400" i="9"/>
  <c r="A404" i="9"/>
  <c r="A408" i="9"/>
  <c r="A412" i="9"/>
  <c r="A416" i="9"/>
  <c r="A420" i="9"/>
  <c r="A424" i="9"/>
  <c r="A428" i="9"/>
  <c r="A432" i="9"/>
  <c r="A436" i="9"/>
  <c r="A440" i="9"/>
  <c r="A444" i="9"/>
  <c r="A448" i="9"/>
  <c r="A452" i="9"/>
  <c r="A456" i="9"/>
  <c r="A460" i="9"/>
  <c r="A464" i="9"/>
  <c r="A468" i="9"/>
  <c r="A472" i="9"/>
  <c r="A476" i="9"/>
  <c r="A480" i="9"/>
  <c r="A484" i="9"/>
  <c r="A488" i="9"/>
  <c r="A492" i="9"/>
  <c r="A496" i="9"/>
  <c r="A500" i="9"/>
  <c r="A504" i="9"/>
  <c r="A508" i="9"/>
  <c r="A512" i="9"/>
  <c r="A516" i="9"/>
  <c r="A520" i="9"/>
  <c r="A524" i="9"/>
  <c r="A528" i="9"/>
  <c r="A532" i="9"/>
  <c r="A536" i="9"/>
  <c r="A540" i="9"/>
  <c r="A544" i="9"/>
  <c r="A548" i="9"/>
  <c r="A552" i="9"/>
  <c r="A556" i="9"/>
  <c r="A560" i="9"/>
  <c r="A564" i="9"/>
  <c r="A568" i="9"/>
  <c r="A572" i="9"/>
  <c r="A576" i="9"/>
  <c r="A580" i="9"/>
  <c r="A584" i="9"/>
  <c r="A588" i="9"/>
  <c r="A592" i="9"/>
  <c r="A596" i="9"/>
  <c r="A600" i="9"/>
  <c r="A604" i="9"/>
  <c r="A608" i="9"/>
  <c r="A612" i="9"/>
  <c r="A616" i="9"/>
  <c r="A620" i="9"/>
  <c r="A624" i="9"/>
  <c r="A628" i="9"/>
  <c r="A632" i="9"/>
  <c r="A636" i="9"/>
  <c r="A640" i="9"/>
  <c r="A644" i="9"/>
  <c r="A648" i="9"/>
  <c r="A652" i="9"/>
  <c r="A656" i="9"/>
  <c r="A660" i="9"/>
  <c r="A664" i="9"/>
  <c r="A668" i="9"/>
  <c r="A672" i="9"/>
  <c r="A676" i="9"/>
  <c r="A680" i="9"/>
  <c r="A684" i="9"/>
  <c r="A688" i="9"/>
  <c r="A692" i="9"/>
  <c r="A696" i="9"/>
  <c r="A700" i="9"/>
  <c r="A704" i="9"/>
  <c r="A708" i="9"/>
  <c r="A712" i="9"/>
  <c r="A716" i="9"/>
  <c r="A720" i="9"/>
  <c r="A724" i="9"/>
  <c r="A728" i="9"/>
  <c r="A732" i="9"/>
  <c r="A736" i="9"/>
  <c r="A740" i="9"/>
  <c r="A744" i="9"/>
  <c r="A748" i="9"/>
  <c r="A752" i="9"/>
  <c r="A756" i="9"/>
  <c r="A760" i="9"/>
  <c r="A764" i="9"/>
  <c r="A768" i="9"/>
  <c r="A772" i="9"/>
  <c r="A776" i="9"/>
  <c r="A780" i="9"/>
  <c r="A784" i="9"/>
  <c r="A788" i="9"/>
  <c r="A792" i="9"/>
  <c r="A796" i="9"/>
  <c r="A800" i="9"/>
  <c r="A804" i="9"/>
  <c r="A808" i="9"/>
  <c r="A812" i="9"/>
  <c r="A816" i="9"/>
  <c r="A820" i="9"/>
  <c r="A824" i="9"/>
  <c r="A828" i="9"/>
  <c r="A832" i="9"/>
  <c r="A836" i="9"/>
  <c r="A840" i="9"/>
  <c r="A844" i="9"/>
  <c r="A848" i="9"/>
  <c r="A852" i="9"/>
  <c r="A856" i="9"/>
  <c r="A860" i="9"/>
  <c r="A864" i="9"/>
  <c r="A868" i="9"/>
  <c r="A872" i="9"/>
  <c r="A876" i="9"/>
  <c r="A880" i="9"/>
  <c r="A884" i="9"/>
  <c r="A888" i="9"/>
  <c r="A892" i="9"/>
  <c r="A896" i="9"/>
  <c r="A900" i="9"/>
  <c r="A904" i="9"/>
  <c r="A908" i="9"/>
  <c r="A912" i="9"/>
  <c r="A916" i="9"/>
  <c r="A920" i="9"/>
  <c r="A924" i="9"/>
  <c r="A928" i="9"/>
  <c r="A932" i="9"/>
  <c r="A936" i="9"/>
  <c r="A940" i="9"/>
  <c r="A944" i="9"/>
  <c r="A948" i="9"/>
  <c r="A952" i="9"/>
  <c r="A956" i="9"/>
  <c r="A960" i="9"/>
  <c r="A964" i="9"/>
  <c r="A968" i="9"/>
  <c r="A972" i="9"/>
  <c r="A976" i="9"/>
  <c r="A980" i="9"/>
  <c r="A984" i="9"/>
  <c r="A988" i="9"/>
  <c r="A992" i="9"/>
  <c r="A996" i="9"/>
  <c r="B49" i="9"/>
  <c r="B45" i="9"/>
  <c r="B41" i="9"/>
  <c r="B37" i="9"/>
  <c r="B33" i="9"/>
  <c r="B29" i="9"/>
  <c r="B25" i="9"/>
  <c r="B21" i="9"/>
  <c r="B17" i="9"/>
  <c r="B13" i="9"/>
  <c r="B9" i="9"/>
  <c r="B5" i="9"/>
  <c r="A7" i="9"/>
  <c r="A11" i="9"/>
  <c r="A15" i="9"/>
  <c r="A19" i="9"/>
  <c r="A23" i="9"/>
  <c r="A27" i="9"/>
  <c r="A31" i="9"/>
  <c r="A35" i="9"/>
  <c r="A39" i="9"/>
  <c r="A43" i="9"/>
  <c r="A47" i="9"/>
  <c r="A759" i="9"/>
  <c r="A769" i="9"/>
  <c r="A775" i="9"/>
  <c r="A783" i="9"/>
  <c r="A791" i="9"/>
  <c r="A799" i="9"/>
  <c r="A807" i="9"/>
  <c r="A815" i="9"/>
  <c r="A823" i="9"/>
  <c r="A831" i="9"/>
  <c r="A839" i="9"/>
  <c r="A847" i="9"/>
  <c r="A855" i="9"/>
  <c r="A863" i="9"/>
  <c r="A871" i="9"/>
  <c r="A879" i="9"/>
  <c r="A887" i="9"/>
  <c r="A895" i="9"/>
  <c r="A901" i="9"/>
  <c r="A909" i="9"/>
  <c r="A917" i="9"/>
  <c r="A925" i="9"/>
  <c r="A935" i="9"/>
  <c r="A943" i="9"/>
  <c r="A951" i="9"/>
  <c r="A959" i="9"/>
  <c r="A967" i="9"/>
  <c r="A973" i="9"/>
  <c r="A981" i="9"/>
  <c r="A991" i="9"/>
  <c r="B50" i="9"/>
  <c r="B44" i="9"/>
  <c r="B36" i="9"/>
  <c r="B26" i="9"/>
  <c r="B20" i="9"/>
  <c r="B12" i="9"/>
  <c r="B4" i="9"/>
  <c r="A12" i="9"/>
  <c r="A22" i="9"/>
  <c r="A28" i="9"/>
  <c r="A38" i="9"/>
  <c r="A46" i="9"/>
  <c r="A3" i="9"/>
  <c r="B51" i="9"/>
  <c r="B55" i="9"/>
  <c r="B59" i="9"/>
  <c r="B63" i="9"/>
  <c r="B67" i="9"/>
  <c r="B71" i="9"/>
  <c r="B75" i="9"/>
  <c r="B79" i="9"/>
  <c r="B83" i="9"/>
  <c r="B87" i="9"/>
  <c r="B91" i="9"/>
  <c r="B95" i="9"/>
  <c r="B99" i="9"/>
  <c r="B103" i="9"/>
  <c r="B107" i="9"/>
  <c r="B111" i="9"/>
  <c r="B115" i="9"/>
  <c r="B119" i="9"/>
  <c r="B123" i="9"/>
  <c r="B127" i="9"/>
  <c r="B131" i="9"/>
  <c r="B135" i="9"/>
  <c r="B139" i="9"/>
  <c r="B143" i="9"/>
  <c r="B147" i="9"/>
  <c r="B151" i="9"/>
  <c r="B155" i="9"/>
  <c r="B159" i="9"/>
  <c r="B163" i="9"/>
  <c r="B167" i="9"/>
  <c r="B171" i="9"/>
  <c r="B175" i="9"/>
  <c r="B179" i="9"/>
  <c r="B183" i="9"/>
  <c r="B187" i="9"/>
  <c r="B191" i="9"/>
  <c r="B195" i="9"/>
  <c r="B199" i="9"/>
  <c r="B203" i="9"/>
  <c r="B207" i="9"/>
  <c r="B211" i="9"/>
  <c r="B215" i="9"/>
  <c r="B219" i="9"/>
  <c r="B223" i="9"/>
  <c r="B227" i="9"/>
  <c r="B231" i="9"/>
  <c r="B235" i="9"/>
  <c r="B239" i="9"/>
  <c r="B243" i="9"/>
  <c r="B247" i="9"/>
  <c r="B251" i="9"/>
  <c r="B255" i="9"/>
  <c r="B259" i="9"/>
  <c r="B263" i="9"/>
  <c r="B267" i="9"/>
  <c r="B271" i="9"/>
  <c r="B275" i="9"/>
  <c r="B279" i="9"/>
  <c r="B283" i="9"/>
  <c r="B287" i="9"/>
  <c r="B291" i="9"/>
  <c r="B295" i="9"/>
  <c r="B299" i="9"/>
  <c r="B303" i="9"/>
  <c r="B307" i="9"/>
  <c r="B311" i="9"/>
  <c r="B315" i="9"/>
  <c r="B319" i="9"/>
  <c r="B323" i="9"/>
  <c r="B327" i="9"/>
  <c r="B331" i="9"/>
  <c r="B335" i="9"/>
  <c r="B339" i="9"/>
  <c r="B343" i="9"/>
  <c r="B347" i="9"/>
  <c r="B351" i="9"/>
  <c r="B355" i="9"/>
  <c r="B359" i="9"/>
  <c r="B363" i="9"/>
  <c r="B367" i="9"/>
  <c r="B371" i="9"/>
  <c r="B375" i="9"/>
  <c r="B379" i="9"/>
  <c r="B383" i="9"/>
  <c r="B387" i="9"/>
  <c r="B391" i="9"/>
  <c r="B395" i="9"/>
  <c r="B399" i="9"/>
  <c r="B403" i="9"/>
  <c r="B407" i="9"/>
  <c r="B411" i="9"/>
  <c r="B415" i="9"/>
  <c r="B419" i="9"/>
  <c r="B423" i="9"/>
  <c r="B427" i="9"/>
  <c r="B431" i="9"/>
  <c r="B435" i="9"/>
  <c r="B439" i="9"/>
  <c r="B443" i="9"/>
  <c r="B447" i="9"/>
  <c r="B451" i="9"/>
  <c r="B455" i="9"/>
  <c r="B459" i="9"/>
  <c r="B463" i="9"/>
  <c r="B467" i="9"/>
  <c r="B471" i="9"/>
  <c r="B475" i="9"/>
  <c r="B479" i="9"/>
  <c r="B483" i="9"/>
  <c r="B487" i="9"/>
  <c r="B491" i="9"/>
  <c r="B495" i="9"/>
  <c r="B499" i="9"/>
  <c r="B503" i="9"/>
  <c r="B507" i="9"/>
  <c r="B511" i="9"/>
  <c r="B515" i="9"/>
  <c r="B519" i="9"/>
  <c r="B523" i="9"/>
  <c r="B527" i="9"/>
  <c r="B531" i="9"/>
  <c r="B535" i="9"/>
  <c r="B539" i="9"/>
  <c r="B543" i="9"/>
  <c r="B547" i="9"/>
  <c r="B551" i="9"/>
  <c r="B555" i="9"/>
  <c r="B559" i="9"/>
  <c r="B563" i="9"/>
  <c r="B567" i="9"/>
  <c r="B571" i="9"/>
  <c r="B575" i="9"/>
  <c r="B579" i="9"/>
  <c r="B583" i="9"/>
  <c r="B587" i="9"/>
  <c r="B591" i="9"/>
  <c r="B595" i="9"/>
  <c r="B599" i="9"/>
  <c r="B603" i="9"/>
  <c r="B607" i="9"/>
  <c r="B611" i="9"/>
  <c r="B615" i="9"/>
  <c r="B619" i="9"/>
  <c r="B623" i="9"/>
  <c r="B627" i="9"/>
  <c r="B631" i="9"/>
  <c r="B635" i="9"/>
  <c r="B639" i="9"/>
  <c r="B643" i="9"/>
  <c r="B647" i="9"/>
  <c r="B651" i="9"/>
  <c r="B655" i="9"/>
  <c r="B659" i="9"/>
  <c r="B663" i="9"/>
  <c r="B667" i="9"/>
  <c r="B671" i="9"/>
  <c r="B675" i="9"/>
  <c r="B679" i="9"/>
  <c r="B683" i="9"/>
  <c r="B687" i="9"/>
  <c r="B691" i="9"/>
  <c r="B695" i="9"/>
  <c r="B699" i="9"/>
  <c r="B703" i="9"/>
  <c r="B707" i="9"/>
  <c r="B711" i="9"/>
  <c r="B715" i="9"/>
  <c r="B719" i="9"/>
  <c r="B723" i="9"/>
  <c r="B727" i="9"/>
  <c r="B731" i="9"/>
  <c r="B735" i="9"/>
  <c r="B739" i="9"/>
  <c r="B743" i="9"/>
  <c r="B747" i="9"/>
  <c r="B751" i="9"/>
  <c r="B755" i="9"/>
  <c r="B759" i="9"/>
  <c r="B763" i="9"/>
  <c r="B767" i="9"/>
  <c r="B771" i="9"/>
  <c r="B775" i="9"/>
  <c r="B779" i="9"/>
  <c r="B783" i="9"/>
  <c r="B787" i="9"/>
  <c r="B791" i="9"/>
  <c r="B795" i="9"/>
  <c r="B799" i="9"/>
  <c r="B803" i="9"/>
  <c r="B807" i="9"/>
  <c r="B811" i="9"/>
  <c r="B815" i="9"/>
  <c r="B819" i="9"/>
  <c r="B823" i="9"/>
  <c r="B827" i="9"/>
  <c r="B831" i="9"/>
  <c r="B835" i="9"/>
  <c r="B839" i="9"/>
  <c r="B843" i="9"/>
  <c r="B847" i="9"/>
  <c r="B851" i="9"/>
  <c r="B855" i="9"/>
  <c r="B859" i="9"/>
  <c r="B863" i="9"/>
  <c r="B867" i="9"/>
  <c r="B871" i="9"/>
  <c r="B875" i="9"/>
  <c r="B879" i="9"/>
  <c r="B883" i="9"/>
  <c r="B887" i="9"/>
  <c r="B891" i="9"/>
  <c r="B895" i="9"/>
  <c r="B899" i="9"/>
  <c r="B903" i="9"/>
  <c r="B907" i="9"/>
  <c r="B911" i="9"/>
  <c r="B915" i="9"/>
  <c r="B919" i="9"/>
  <c r="B923" i="9"/>
  <c r="B927" i="9"/>
  <c r="B931" i="9"/>
  <c r="B935" i="9"/>
  <c r="B939" i="9"/>
  <c r="B943" i="9"/>
  <c r="B947" i="9"/>
  <c r="B951" i="9"/>
  <c r="B955" i="9"/>
  <c r="B959" i="9"/>
  <c r="B963" i="9"/>
  <c r="B967" i="9"/>
  <c r="B971" i="9"/>
  <c r="B975" i="9"/>
  <c r="B979" i="9"/>
  <c r="B983" i="9"/>
  <c r="B987" i="9"/>
  <c r="B991" i="9"/>
  <c r="B995" i="9"/>
  <c r="A51" i="9"/>
  <c r="A55" i="9"/>
  <c r="A59" i="9"/>
  <c r="A63" i="9"/>
  <c r="A67" i="9"/>
  <c r="A71" i="9"/>
  <c r="A75" i="9"/>
  <c r="A79" i="9"/>
  <c r="A83" i="9"/>
  <c r="A87" i="9"/>
  <c r="A91" i="9"/>
  <c r="A95" i="9"/>
  <c r="A99" i="9"/>
  <c r="A103" i="9"/>
  <c r="A107" i="9"/>
  <c r="A111" i="9"/>
  <c r="A115" i="9"/>
  <c r="A119" i="9"/>
  <c r="A123" i="9"/>
  <c r="A127" i="9"/>
  <c r="A131" i="9"/>
  <c r="A135" i="9"/>
  <c r="A139" i="9"/>
  <c r="A143" i="9"/>
  <c r="A147" i="9"/>
  <c r="A151" i="9"/>
  <c r="A155" i="9"/>
  <c r="A159" i="9"/>
  <c r="A163" i="9"/>
  <c r="A167" i="9"/>
  <c r="A171" i="9"/>
  <c r="A175" i="9"/>
  <c r="A179" i="9"/>
  <c r="A183" i="9"/>
  <c r="A187" i="9"/>
  <c r="A191" i="9"/>
  <c r="A195" i="9"/>
  <c r="A199" i="9"/>
  <c r="A203" i="9"/>
  <c r="A207" i="9"/>
  <c r="A211" i="9"/>
  <c r="A215" i="9"/>
  <c r="A219" i="9"/>
  <c r="A223" i="9"/>
  <c r="A227" i="9"/>
  <c r="A231" i="9"/>
  <c r="A235" i="9"/>
  <c r="A239" i="9"/>
  <c r="A243" i="9"/>
  <c r="A247" i="9"/>
  <c r="A251" i="9"/>
  <c r="A255" i="9"/>
  <c r="A259" i="9"/>
  <c r="A263" i="9"/>
  <c r="A267" i="9"/>
  <c r="A271" i="9"/>
  <c r="A275" i="9"/>
  <c r="A279" i="9"/>
  <c r="A283" i="9"/>
  <c r="A287" i="9"/>
  <c r="A291" i="9"/>
  <c r="A295" i="9"/>
  <c r="A299" i="9"/>
  <c r="B857" i="9"/>
  <c r="B861" i="9"/>
  <c r="B865" i="9"/>
  <c r="B869" i="9"/>
  <c r="B873" i="9"/>
  <c r="B877" i="9"/>
  <c r="B881" i="9"/>
  <c r="B885" i="9"/>
  <c r="B889" i="9"/>
  <c r="B893" i="9"/>
  <c r="B897" i="9"/>
  <c r="B901" i="9"/>
  <c r="B905" i="9"/>
  <c r="B909" i="9"/>
  <c r="B913" i="9"/>
  <c r="B917" i="9"/>
  <c r="B921" i="9"/>
  <c r="B925" i="9"/>
  <c r="B929" i="9"/>
  <c r="B933" i="9"/>
  <c r="B937" i="9"/>
  <c r="B941" i="9"/>
  <c r="B945" i="9"/>
  <c r="B949" i="9"/>
  <c r="B953" i="9"/>
  <c r="B957" i="9"/>
  <c r="B961" i="9"/>
  <c r="B965" i="9"/>
  <c r="B969" i="9"/>
  <c r="B973" i="9"/>
  <c r="B977" i="9"/>
  <c r="B981" i="9"/>
  <c r="B985" i="9"/>
  <c r="B989" i="9"/>
  <c r="B993" i="9"/>
  <c r="B997" i="9"/>
  <c r="A53" i="9"/>
  <c r="A57" i="9"/>
  <c r="A61" i="9"/>
  <c r="A65" i="9"/>
  <c r="A69" i="9"/>
  <c r="A73" i="9"/>
  <c r="A77" i="9"/>
  <c r="A81" i="9"/>
  <c r="A85" i="9"/>
  <c r="A89" i="9"/>
  <c r="A93" i="9"/>
  <c r="A97" i="9"/>
  <c r="A101" i="9"/>
  <c r="A105" i="9"/>
  <c r="A109" i="9"/>
  <c r="A113" i="9"/>
  <c r="A117" i="9"/>
  <c r="A121" i="9"/>
  <c r="A125" i="9"/>
  <c r="A129" i="9"/>
  <c r="A133" i="9"/>
  <c r="A137" i="9"/>
  <c r="A141" i="9"/>
  <c r="A145" i="9"/>
  <c r="A149" i="9"/>
  <c r="A153" i="9"/>
  <c r="A157" i="9"/>
  <c r="A161" i="9"/>
  <c r="A165" i="9"/>
  <c r="A169" i="9"/>
  <c r="A173" i="9"/>
  <c r="A177" i="9"/>
  <c r="A181" i="9"/>
  <c r="A185" i="9"/>
  <c r="A189" i="9"/>
  <c r="A193" i="9"/>
  <c r="A197" i="9"/>
  <c r="A201" i="9"/>
  <c r="A205" i="9"/>
  <c r="A209" i="9"/>
  <c r="A213" i="9"/>
  <c r="A217" i="9"/>
  <c r="A221" i="9"/>
  <c r="A225" i="9"/>
  <c r="A229" i="9"/>
  <c r="A233" i="9"/>
  <c r="A237" i="9"/>
  <c r="A241" i="9"/>
  <c r="A245" i="9"/>
  <c r="A249" i="9"/>
  <c r="A253" i="9"/>
  <c r="A257" i="9"/>
  <c r="A261" i="9"/>
  <c r="A265" i="9"/>
  <c r="A269" i="9"/>
  <c r="A273" i="9"/>
  <c r="A277" i="9"/>
  <c r="A281" i="9"/>
  <c r="A285" i="9"/>
  <c r="A289" i="9"/>
  <c r="A293" i="9"/>
  <c r="A297" i="9"/>
  <c r="A301" i="9"/>
  <c r="A305" i="9"/>
  <c r="A309" i="9"/>
  <c r="A313" i="9"/>
  <c r="A317" i="9"/>
  <c r="A321" i="9"/>
  <c r="A325" i="9"/>
  <c r="A329" i="9"/>
  <c r="A333" i="9"/>
  <c r="A337" i="9"/>
  <c r="A341" i="9"/>
  <c r="A345" i="9"/>
  <c r="A349" i="9"/>
  <c r="A353" i="9"/>
  <c r="A357" i="9"/>
  <c r="A361" i="9"/>
  <c r="A365" i="9"/>
  <c r="A369" i="9"/>
  <c r="A373" i="9"/>
  <c r="A377" i="9"/>
  <c r="A381" i="9"/>
  <c r="A385" i="9"/>
  <c r="A389" i="9"/>
  <c r="A393" i="9"/>
  <c r="A397" i="9"/>
  <c r="A401" i="9"/>
  <c r="A405" i="9"/>
  <c r="A409" i="9"/>
  <c r="A413" i="9"/>
  <c r="A417" i="9"/>
  <c r="A421" i="9"/>
  <c r="A425" i="9"/>
  <c r="A429" i="9"/>
  <c r="A433" i="9"/>
  <c r="A437" i="9"/>
  <c r="A441" i="9"/>
  <c r="A445" i="9"/>
  <c r="A449" i="9"/>
  <c r="A453" i="9"/>
  <c r="A457" i="9"/>
  <c r="A461" i="9"/>
  <c r="A465" i="9"/>
  <c r="A469" i="9"/>
  <c r="A473" i="9"/>
  <c r="A477" i="9"/>
  <c r="A481" i="9"/>
  <c r="A485" i="9"/>
  <c r="A489" i="9"/>
  <c r="A493" i="9"/>
  <c r="A497" i="9"/>
  <c r="A501" i="9"/>
  <c r="A505" i="9"/>
  <c r="A509" i="9"/>
  <c r="A513" i="9"/>
  <c r="A517" i="9"/>
  <c r="A521" i="9"/>
  <c r="A525" i="9"/>
  <c r="A529" i="9"/>
  <c r="A533" i="9"/>
  <c r="A537" i="9"/>
  <c r="A541" i="9"/>
  <c r="A545" i="9"/>
  <c r="A549" i="9"/>
  <c r="A553" i="9"/>
  <c r="A557" i="9"/>
  <c r="A561" i="9"/>
  <c r="A565" i="9"/>
  <c r="A569" i="9"/>
  <c r="A573" i="9"/>
  <c r="A577" i="9"/>
  <c r="A581" i="9"/>
  <c r="A585" i="9"/>
  <c r="A589" i="9"/>
  <c r="A593" i="9"/>
  <c r="A597" i="9"/>
  <c r="A601" i="9"/>
  <c r="A605" i="9"/>
  <c r="A609" i="9"/>
  <c r="A613" i="9"/>
  <c r="A617" i="9"/>
  <c r="A621" i="9"/>
  <c r="A625" i="9"/>
  <c r="A629" i="9"/>
  <c r="A633" i="9"/>
  <c r="A637" i="9"/>
  <c r="A641" i="9"/>
  <c r="A645" i="9"/>
  <c r="A649" i="9"/>
  <c r="A653" i="9"/>
  <c r="A657" i="9"/>
  <c r="A661" i="9"/>
  <c r="A665" i="9"/>
  <c r="A669" i="9"/>
  <c r="A673" i="9"/>
  <c r="A677" i="9"/>
  <c r="A681" i="9"/>
  <c r="A685" i="9"/>
  <c r="A689" i="9"/>
  <c r="A693" i="9"/>
  <c r="A697" i="9"/>
  <c r="A701" i="9"/>
  <c r="A705" i="9"/>
  <c r="A709" i="9"/>
  <c r="A713" i="9"/>
  <c r="A717" i="9"/>
  <c r="A721" i="9"/>
  <c r="A725" i="9"/>
  <c r="A729" i="9"/>
  <c r="A733" i="9"/>
  <c r="A737" i="9"/>
  <c r="A741" i="9"/>
  <c r="A745" i="9"/>
  <c r="A749" i="9"/>
  <c r="A753" i="9"/>
  <c r="A757" i="9"/>
  <c r="A763" i="9"/>
  <c r="A773" i="9"/>
  <c r="A781" i="9"/>
  <c r="A789" i="9"/>
  <c r="A797" i="9"/>
  <c r="A805" i="9"/>
  <c r="A813" i="9"/>
  <c r="A821" i="9"/>
  <c r="A829" i="9"/>
  <c r="A837" i="9"/>
  <c r="A845" i="9"/>
  <c r="A853" i="9"/>
  <c r="A861" i="9"/>
  <c r="A869" i="9"/>
  <c r="A877" i="9"/>
  <c r="A885" i="9"/>
  <c r="A893" i="9"/>
  <c r="A903" i="9"/>
  <c r="A911" i="9"/>
  <c r="A919" i="9"/>
  <c r="A927" i="9"/>
  <c r="A933" i="9"/>
  <c r="A941" i="9"/>
  <c r="A949" i="9"/>
  <c r="A957" i="9"/>
  <c r="A965" i="9"/>
  <c r="A975" i="9"/>
  <c r="A983" i="9"/>
  <c r="A989" i="9"/>
  <c r="A997" i="9"/>
  <c r="B42" i="9"/>
  <c r="B34" i="9"/>
  <c r="B28" i="9"/>
  <c r="B18" i="9"/>
  <c r="B10" i="9"/>
  <c r="B2" i="9"/>
  <c r="A14" i="9"/>
  <c r="A20" i="9"/>
  <c r="A30" i="9"/>
  <c r="A36" i="9"/>
  <c r="A44" i="9"/>
  <c r="A303" i="9"/>
  <c r="A307" i="9"/>
  <c r="A311" i="9"/>
  <c r="A315" i="9"/>
  <c r="A319" i="9"/>
  <c r="A323" i="9"/>
  <c r="A327" i="9"/>
  <c r="A331" i="9"/>
  <c r="A335" i="9"/>
  <c r="A339" i="9"/>
  <c r="A343" i="9"/>
  <c r="A347" i="9"/>
  <c r="A351" i="9"/>
  <c r="A355" i="9"/>
  <c r="A359" i="9"/>
  <c r="A363" i="9"/>
  <c r="A367" i="9"/>
  <c r="A371" i="9"/>
  <c r="A375" i="9"/>
  <c r="A379" i="9"/>
  <c r="A383" i="9"/>
  <c r="A387" i="9"/>
  <c r="A391" i="9"/>
  <c r="A395" i="9"/>
  <c r="A399" i="9"/>
  <c r="A403" i="9"/>
  <c r="A407" i="9"/>
  <c r="A411" i="9"/>
  <c r="A415" i="9"/>
  <c r="A419" i="9"/>
  <c r="A423" i="9"/>
  <c r="A427" i="9"/>
  <c r="A431" i="9"/>
  <c r="A435" i="9"/>
  <c r="A439" i="9"/>
  <c r="A443" i="9"/>
  <c r="A447" i="9"/>
  <c r="A451" i="9"/>
  <c r="A455" i="9"/>
  <c r="A459" i="9"/>
  <c r="A463" i="9"/>
  <c r="A467" i="9"/>
  <c r="A471" i="9"/>
  <c r="A475" i="9"/>
  <c r="A479" i="9"/>
  <c r="A483" i="9"/>
  <c r="A487" i="9"/>
  <c r="A491" i="9"/>
  <c r="A495" i="9"/>
  <c r="A499" i="9"/>
  <c r="A503" i="9"/>
  <c r="A507" i="9"/>
  <c r="A511" i="9"/>
  <c r="A515" i="9"/>
  <c r="A519" i="9"/>
  <c r="A523" i="9"/>
  <c r="A527" i="9"/>
  <c r="A531" i="9"/>
  <c r="A535" i="9"/>
  <c r="A539" i="9"/>
  <c r="A543" i="9"/>
  <c r="A547" i="9"/>
  <c r="A551" i="9"/>
  <c r="A555" i="9"/>
  <c r="A559" i="9"/>
  <c r="A563" i="9"/>
  <c r="A567" i="9"/>
  <c r="A571" i="9"/>
  <c r="A575" i="9"/>
  <c r="A579" i="9"/>
  <c r="A583" i="9"/>
  <c r="A587" i="9"/>
  <c r="A591" i="9"/>
  <c r="A595" i="9"/>
  <c r="A599" i="9"/>
  <c r="A603" i="9"/>
  <c r="A607" i="9"/>
  <c r="A611" i="9"/>
  <c r="A615" i="9"/>
  <c r="A619" i="9"/>
  <c r="A623" i="9"/>
  <c r="A627" i="9"/>
  <c r="A631" i="9"/>
  <c r="A635" i="9"/>
  <c r="A639" i="9"/>
  <c r="A643" i="9"/>
  <c r="A647" i="9"/>
  <c r="A651" i="9"/>
  <c r="A655" i="9"/>
  <c r="A659" i="9"/>
  <c r="A663" i="9"/>
  <c r="A667" i="9"/>
  <c r="A671" i="9"/>
  <c r="A675" i="9"/>
  <c r="A679" i="9"/>
  <c r="A683" i="9"/>
  <c r="A687" i="9"/>
  <c r="A691" i="9"/>
  <c r="A695" i="9"/>
  <c r="A699" i="9"/>
  <c r="A703" i="9"/>
  <c r="A707" i="9"/>
  <c r="A711" i="9"/>
  <c r="A715" i="9"/>
  <c r="A719" i="9"/>
  <c r="A723" i="9"/>
  <c r="A727" i="9"/>
  <c r="A731" i="9"/>
  <c r="A735" i="9"/>
  <c r="A739" i="9"/>
  <c r="A743" i="9"/>
  <c r="A747" i="9"/>
  <c r="A751" i="9"/>
  <c r="A755" i="9"/>
  <c r="A761" i="9"/>
  <c r="A767" i="9"/>
  <c r="A777" i="9"/>
  <c r="A785" i="9"/>
  <c r="A793" i="9"/>
  <c r="A801" i="9"/>
  <c r="A809" i="9"/>
  <c r="A817" i="9"/>
  <c r="A825" i="9"/>
  <c r="A833" i="9"/>
  <c r="A841" i="9"/>
  <c r="A849" i="9"/>
  <c r="A857" i="9"/>
  <c r="A865" i="9"/>
  <c r="A873" i="9"/>
  <c r="A881" i="9"/>
  <c r="A889" i="9"/>
  <c r="A897" i="9"/>
  <c r="A907" i="9"/>
  <c r="A915" i="9"/>
  <c r="A923" i="9"/>
  <c r="A929" i="9"/>
  <c r="A937" i="9"/>
  <c r="A945" i="9"/>
  <c r="A953" i="9"/>
  <c r="A961" i="9"/>
  <c r="A971" i="9"/>
  <c r="A979" i="9"/>
  <c r="A987" i="9"/>
  <c r="A993" i="9"/>
  <c r="B46" i="9"/>
  <c r="B38" i="9"/>
  <c r="B32" i="9"/>
  <c r="B22" i="9"/>
  <c r="B14" i="9"/>
  <c r="B6" i="9"/>
  <c r="A10" i="9"/>
  <c r="A18" i="9"/>
  <c r="A24" i="9"/>
  <c r="A34" i="9"/>
  <c r="A40" i="9"/>
  <c r="A48" i="9"/>
  <c r="A5" i="9"/>
  <c r="G1072" i="3"/>
  <c r="U12" i="3" s="1"/>
  <c r="H1071" i="3"/>
  <c r="AG33" i="3" s="1"/>
  <c r="H26" i="6"/>
  <c r="L31" i="3" s="1"/>
  <c r="I26" i="6"/>
  <c r="L32" i="3" s="1"/>
  <c r="G26" i="6"/>
  <c r="L30" i="3" s="1"/>
  <c r="P1071" i="3"/>
  <c r="AI33" i="3" s="1"/>
  <c r="V6" i="8"/>
  <c r="W6" i="8" s="1"/>
  <c r="I27" i="6"/>
  <c r="L33" i="3" s="1"/>
  <c r="P7" i="8"/>
  <c r="Q7" i="8" s="1"/>
  <c r="X5" i="8"/>
  <c r="Y5" i="8" s="1"/>
  <c r="Z5" i="8" s="1"/>
  <c r="R6" i="8"/>
  <c r="S6" i="8" s="1"/>
  <c r="T6" i="8" s="1"/>
  <c r="S3" i="8"/>
  <c r="T3" i="8" s="1"/>
  <c r="Y4" i="8"/>
  <c r="Z4" i="8" s="1"/>
  <c r="S4" i="8"/>
  <c r="T4" i="8" s="1"/>
  <c r="Y3" i="8"/>
  <c r="Z3" i="8" s="1"/>
  <c r="S5" i="8"/>
  <c r="T5" i="8" s="1"/>
  <c r="V7" i="8"/>
  <c r="W7" i="8" s="1"/>
  <c r="AG37" i="3" l="1"/>
  <c r="U14" i="3"/>
  <c r="W14" i="3" s="1"/>
  <c r="U20" i="3"/>
  <c r="W20" i="3" s="1"/>
  <c r="S20" i="3" s="1"/>
  <c r="AI37" i="3"/>
  <c r="AK37" i="3" s="1"/>
  <c r="U21" i="3"/>
  <c r="Z21" i="3" s="1"/>
  <c r="Z12" i="3"/>
  <c r="U13" i="3"/>
  <c r="AG53" i="3" s="1"/>
  <c r="R29" i="3"/>
  <c r="A999" i="9"/>
  <c r="B999" i="9"/>
  <c r="X6" i="8"/>
  <c r="Y6" i="8" s="1"/>
  <c r="Z6" i="8" s="1"/>
  <c r="R28" i="3"/>
  <c r="P8" i="8"/>
  <c r="Q8" i="8" s="1"/>
  <c r="R7" i="8"/>
  <c r="S7" i="8" s="1"/>
  <c r="T7" i="8" s="1"/>
  <c r="X7" i="8"/>
  <c r="Z14" i="3" l="1"/>
  <c r="W12" i="3"/>
  <c r="AG52" i="3"/>
  <c r="S29" i="3"/>
  <c r="R37" i="3"/>
  <c r="S37" i="3" s="1"/>
  <c r="AG64" i="3"/>
  <c r="Z13" i="3"/>
  <c r="Z15" i="3" s="1"/>
  <c r="W13" i="3"/>
  <c r="S13" i="3" s="1"/>
  <c r="AG54" i="3"/>
  <c r="W21" i="3"/>
  <c r="AI64" i="3" s="1"/>
  <c r="AI71" i="3" s="1"/>
  <c r="AJ71" i="3" s="1"/>
  <c r="Z20" i="3"/>
  <c r="W19" i="3"/>
  <c r="S19" i="3" s="1"/>
  <c r="Z19" i="3"/>
  <c r="AI52" i="3"/>
  <c r="AI54" i="3"/>
  <c r="AI53" i="3"/>
  <c r="V8" i="8"/>
  <c r="W8" i="8" s="1"/>
  <c r="S28" i="3"/>
  <c r="P9" i="8"/>
  <c r="Q9" i="8" s="1"/>
  <c r="R8" i="8"/>
  <c r="S8" i="8" s="1"/>
  <c r="T8" i="8" s="1"/>
  <c r="Y7" i="8"/>
  <c r="Z7" i="8" s="1"/>
  <c r="AH64" i="3" l="1"/>
  <c r="S14" i="3"/>
  <c r="Y14" i="3" s="1"/>
  <c r="AI62" i="3"/>
  <c r="AI69" i="3" s="1"/>
  <c r="AJ69" i="3" s="1"/>
  <c r="Y19" i="3"/>
  <c r="AG62" i="3"/>
  <c r="S12" i="3"/>
  <c r="D50" i="8" s="1"/>
  <c r="E50" i="8" s="1"/>
  <c r="S21" i="3"/>
  <c r="Y21" i="3" s="1"/>
  <c r="Z42" i="3"/>
  <c r="AG71" i="3"/>
  <c r="Y13" i="3"/>
  <c r="AG63" i="3"/>
  <c r="AI63" i="3"/>
  <c r="AI70" i="3" s="1"/>
  <c r="AJ70" i="3" s="1"/>
  <c r="R31" i="3"/>
  <c r="S31" i="3" s="1"/>
  <c r="Z22" i="3"/>
  <c r="R34" i="3" s="1"/>
  <c r="S34" i="3" s="1"/>
  <c r="X8" i="8"/>
  <c r="Y8" i="8" s="1"/>
  <c r="Z8" i="8" s="1"/>
  <c r="P10" i="8"/>
  <c r="Q10" i="8" s="1"/>
  <c r="R9" i="8"/>
  <c r="S9" i="8" s="1"/>
  <c r="T9" i="8" s="1"/>
  <c r="V9" i="8"/>
  <c r="W9" i="8" s="1"/>
  <c r="H50" i="8" l="1"/>
  <c r="I50" i="8" s="1"/>
  <c r="Z41" i="3"/>
  <c r="Y12" i="3"/>
  <c r="Y15" i="3" s="1"/>
  <c r="AG70" i="3"/>
  <c r="AH70" i="3" s="1"/>
  <c r="AH63" i="3"/>
  <c r="AG69" i="3"/>
  <c r="AK69" i="3" s="1"/>
  <c r="AH62" i="3"/>
  <c r="AK70" i="3"/>
  <c r="AH71" i="3"/>
  <c r="AK71" i="3"/>
  <c r="Z43" i="3"/>
  <c r="Y20" i="3"/>
  <c r="Y22" i="3" s="1"/>
  <c r="R33" i="3" s="1"/>
  <c r="S33" i="3" s="1"/>
  <c r="P11" i="8"/>
  <c r="Q11" i="8" s="1"/>
  <c r="R10" i="8"/>
  <c r="S10" i="8" s="1"/>
  <c r="T10" i="8" s="1"/>
  <c r="V10" i="8"/>
  <c r="W10" i="8" s="1"/>
  <c r="X9" i="8"/>
  <c r="Y9" i="8" s="1"/>
  <c r="Z9" i="8" s="1"/>
  <c r="AH69" i="3" l="1"/>
  <c r="R30" i="3"/>
  <c r="S30" i="3" s="1"/>
  <c r="X10" i="8"/>
  <c r="Y10" i="8" s="1"/>
  <c r="Z10" i="8" s="1"/>
  <c r="P12" i="8"/>
  <c r="Q12" i="8" s="1"/>
  <c r="R11" i="8"/>
  <c r="S11" i="8" s="1"/>
  <c r="T11" i="8" s="1"/>
  <c r="V11" i="8"/>
  <c r="W11" i="8" s="1"/>
  <c r="T41" i="3" l="1"/>
  <c r="T42" i="3" s="1"/>
  <c r="P13" i="8"/>
  <c r="Q13" i="8" s="1"/>
  <c r="X11" i="8"/>
  <c r="Y11" i="8" s="1"/>
  <c r="Z11" i="8" s="1"/>
  <c r="V12" i="8"/>
  <c r="W12" i="8" s="1"/>
  <c r="R12" i="8"/>
  <c r="S12" i="8" s="1"/>
  <c r="T12" i="8" s="1"/>
  <c r="Y40" i="3" l="1"/>
  <c r="V13" i="8"/>
  <c r="W13" i="8" s="1"/>
  <c r="P14" i="8"/>
  <c r="Q14" i="8" s="1"/>
  <c r="X12" i="8"/>
  <c r="Y12" i="8" s="1"/>
  <c r="Z12" i="8" s="1"/>
  <c r="R13" i="8"/>
  <c r="S13" i="8" s="1"/>
  <c r="T13" i="8" s="1"/>
  <c r="X13" i="8"/>
  <c r="R14" i="8" l="1"/>
  <c r="P15" i="8"/>
  <c r="Q15" i="8" s="1"/>
  <c r="V14" i="8"/>
  <c r="W14" i="8" s="1"/>
  <c r="Y13" i="8"/>
  <c r="Z13" i="8" s="1"/>
  <c r="S14" i="8"/>
  <c r="T14" i="8" s="1"/>
  <c r="X14" i="8" l="1"/>
  <c r="Y14" i="8" s="1"/>
  <c r="Z14" i="8" s="1"/>
  <c r="R15" i="8"/>
  <c r="S15" i="8" s="1"/>
  <c r="T15" i="8" s="1"/>
  <c r="P16" i="8"/>
  <c r="Q16" i="8" s="1"/>
  <c r="V15" i="8"/>
  <c r="W15" i="8" s="1"/>
  <c r="R16" i="8" l="1"/>
  <c r="S16" i="8" s="1"/>
  <c r="T16" i="8" s="1"/>
  <c r="X15" i="8"/>
  <c r="Y15" i="8" s="1"/>
  <c r="Z15" i="8" s="1"/>
  <c r="P17" i="8"/>
  <c r="Q17" i="8" s="1"/>
  <c r="V16" i="8"/>
  <c r="W16" i="8" s="1"/>
  <c r="X16" i="8" l="1"/>
  <c r="Y16" i="8" s="1"/>
  <c r="Z16" i="8" s="1"/>
  <c r="R17" i="8"/>
  <c r="S17" i="8" s="1"/>
  <c r="T17" i="8" s="1"/>
  <c r="P18" i="8"/>
  <c r="Q18" i="8" s="1"/>
  <c r="V17" i="8"/>
  <c r="W17" i="8" s="1"/>
  <c r="X17" i="8" l="1"/>
  <c r="R18" i="8"/>
  <c r="S18" i="8" s="1"/>
  <c r="T18" i="8" s="1"/>
  <c r="P19" i="8"/>
  <c r="Q19" i="8" s="1"/>
  <c r="V18" i="8"/>
  <c r="W18" i="8" s="1"/>
  <c r="Y17" i="8"/>
  <c r="Z17" i="8" s="1"/>
  <c r="X18" i="8" l="1"/>
  <c r="Y18" i="8" s="1"/>
  <c r="Z18" i="8" s="1"/>
  <c r="R19" i="8"/>
  <c r="S19" i="8" s="1"/>
  <c r="T19" i="8" s="1"/>
  <c r="P20" i="8"/>
  <c r="Q20" i="8" s="1"/>
  <c r="V19" i="8"/>
  <c r="W19" i="8" s="1"/>
  <c r="X19" i="8" l="1"/>
  <c r="Y19" i="8" s="1"/>
  <c r="Z19" i="8" s="1"/>
  <c r="R20" i="8"/>
  <c r="S20" i="8" s="1"/>
  <c r="T20" i="8" s="1"/>
  <c r="P21" i="8"/>
  <c r="Q21" i="8" s="1"/>
  <c r="V20" i="8"/>
  <c r="W20" i="8" s="1"/>
  <c r="X20" i="8" l="1"/>
  <c r="Y20" i="8" s="1"/>
  <c r="Z20" i="8" s="1"/>
  <c r="R21" i="8"/>
  <c r="S21" i="8" s="1"/>
  <c r="T21" i="8" s="1"/>
  <c r="P22" i="8"/>
  <c r="Q22" i="8" s="1"/>
  <c r="V21" i="8"/>
  <c r="W21" i="8" s="1"/>
  <c r="X21" i="8" l="1"/>
  <c r="Y21" i="8" s="1"/>
  <c r="Z21" i="8" s="1"/>
  <c r="R22" i="8"/>
  <c r="S22" i="8" s="1"/>
  <c r="T22" i="8" s="1"/>
  <c r="P23" i="8"/>
  <c r="Q23" i="8" s="1"/>
  <c r="V22" i="8"/>
  <c r="W22" i="8" s="1"/>
  <c r="X22" i="8" l="1"/>
  <c r="Y22" i="8" s="1"/>
  <c r="Z22" i="8" s="1"/>
  <c r="R23" i="8"/>
  <c r="S23" i="8" s="1"/>
  <c r="T23" i="8" s="1"/>
  <c r="P24" i="8"/>
  <c r="Q24" i="8" s="1"/>
  <c r="V23" i="8"/>
  <c r="W23" i="8" s="1"/>
  <c r="X23" i="8" l="1"/>
  <c r="Y23" i="8" s="1"/>
  <c r="Z23" i="8" s="1"/>
  <c r="R24" i="8"/>
  <c r="S24" i="8" s="1"/>
  <c r="T24" i="8" s="1"/>
  <c r="P25" i="8"/>
  <c r="Q25" i="8" s="1"/>
  <c r="V24" i="8"/>
  <c r="W24" i="8" s="1"/>
  <c r="X24" i="8" l="1"/>
  <c r="Y24" i="8" s="1"/>
  <c r="Z24" i="8" s="1"/>
  <c r="R25" i="8"/>
  <c r="S25" i="8" s="1"/>
  <c r="T25" i="8" s="1"/>
  <c r="P26" i="8"/>
  <c r="Q26" i="8" s="1"/>
  <c r="V25" i="8"/>
  <c r="W25" i="8" s="1"/>
  <c r="X25" i="8" l="1"/>
  <c r="Y25" i="8" s="1"/>
  <c r="Z25" i="8" s="1"/>
  <c r="R26" i="8"/>
  <c r="S26" i="8" s="1"/>
  <c r="T26" i="8" s="1"/>
  <c r="P27" i="8"/>
  <c r="Q27" i="8" s="1"/>
  <c r="V26" i="8"/>
  <c r="W26" i="8" s="1"/>
  <c r="R27" i="8" l="1"/>
  <c r="S27" i="8" s="1"/>
  <c r="T27" i="8" s="1"/>
  <c r="X26" i="8"/>
  <c r="Y26" i="8" s="1"/>
  <c r="Z26" i="8" s="1"/>
  <c r="P28" i="8"/>
  <c r="Q28" i="8" s="1"/>
  <c r="V27" i="8"/>
  <c r="W27" i="8" s="1"/>
  <c r="X27" i="8" l="1"/>
  <c r="Y27" i="8" s="1"/>
  <c r="Z27" i="8" s="1"/>
  <c r="R28" i="8"/>
  <c r="S28" i="8" s="1"/>
  <c r="T28" i="8" s="1"/>
  <c r="P29" i="8"/>
  <c r="Q29" i="8" s="1"/>
  <c r="V28" i="8"/>
  <c r="W28" i="8" s="1"/>
  <c r="X28" i="8" l="1"/>
  <c r="Y28" i="8" s="1"/>
  <c r="Z28" i="8" s="1"/>
  <c r="R29" i="8"/>
  <c r="S29" i="8" s="1"/>
  <c r="T29" i="8" s="1"/>
  <c r="P30" i="8"/>
  <c r="Q30" i="8" s="1"/>
  <c r="V29" i="8"/>
  <c r="W29" i="8" s="1"/>
  <c r="X29" i="8" l="1"/>
  <c r="Y29" i="8" s="1"/>
  <c r="Z29" i="8" s="1"/>
  <c r="R30" i="8"/>
  <c r="S30" i="8" s="1"/>
  <c r="T30" i="8" s="1"/>
  <c r="P31" i="8"/>
  <c r="Q31" i="8" s="1"/>
  <c r="V30" i="8"/>
  <c r="W30" i="8" s="1"/>
  <c r="X30" i="8" l="1"/>
  <c r="Y30" i="8" s="1"/>
  <c r="Z30" i="8" s="1"/>
  <c r="R31" i="8"/>
  <c r="S31" i="8" s="1"/>
  <c r="T31" i="8" s="1"/>
  <c r="P32" i="8"/>
  <c r="Q32" i="8" s="1"/>
  <c r="V31" i="8"/>
  <c r="W31" i="8" s="1"/>
  <c r="X31" i="8" l="1"/>
  <c r="Y31" i="8" s="1"/>
  <c r="Z31" i="8" s="1"/>
  <c r="R32" i="8"/>
  <c r="S32" i="8" s="1"/>
  <c r="T32" i="8" s="1"/>
  <c r="P33" i="8"/>
  <c r="Q33" i="8" s="1"/>
  <c r="V32" i="8"/>
  <c r="W32" i="8" s="1"/>
  <c r="X32" i="8" l="1"/>
  <c r="Y32" i="8" s="1"/>
  <c r="Z32" i="8" s="1"/>
  <c r="R33" i="8"/>
  <c r="S33" i="8" s="1"/>
  <c r="T33" i="8" s="1"/>
  <c r="P34" i="8"/>
  <c r="Q34" i="8" s="1"/>
  <c r="V33" i="8"/>
  <c r="W33" i="8" s="1"/>
  <c r="X33" i="8" l="1"/>
  <c r="Y33" i="8" s="1"/>
  <c r="Z33" i="8" s="1"/>
  <c r="R34" i="8"/>
  <c r="S34" i="8" s="1"/>
  <c r="T34" i="8" s="1"/>
  <c r="P35" i="8"/>
  <c r="Q35" i="8" s="1"/>
  <c r="V34" i="8"/>
  <c r="W34" i="8" s="1"/>
  <c r="X34" i="8" l="1"/>
  <c r="Y34" i="8" s="1"/>
  <c r="Z34" i="8" s="1"/>
  <c r="R35" i="8"/>
  <c r="S35" i="8" s="1"/>
  <c r="T35" i="8" s="1"/>
  <c r="P36" i="8"/>
  <c r="Q36" i="8" s="1"/>
  <c r="V35" i="8"/>
  <c r="W35" i="8" s="1"/>
  <c r="X35" i="8" l="1"/>
  <c r="Y35" i="8" s="1"/>
  <c r="Z35" i="8" s="1"/>
  <c r="R36" i="8"/>
  <c r="S36" i="8" s="1"/>
  <c r="T36" i="8" s="1"/>
  <c r="P37" i="8"/>
  <c r="Q37" i="8" s="1"/>
  <c r="V36" i="8"/>
  <c r="W36" i="8" s="1"/>
  <c r="X36" i="8" l="1"/>
  <c r="Y36" i="8" s="1"/>
  <c r="Z36" i="8" s="1"/>
  <c r="R37" i="8"/>
  <c r="S37" i="8" s="1"/>
  <c r="T37" i="8" s="1"/>
  <c r="P38" i="8"/>
  <c r="Q38" i="8" s="1"/>
  <c r="V37" i="8"/>
  <c r="W37" i="8" s="1"/>
  <c r="X37" i="8" l="1"/>
  <c r="Y37" i="8" s="1"/>
  <c r="Z37" i="8" s="1"/>
  <c r="R38" i="8"/>
  <c r="S38" i="8" s="1"/>
  <c r="T38" i="8" s="1"/>
  <c r="P39" i="8"/>
  <c r="Q39" i="8" s="1"/>
  <c r="V38" i="8"/>
  <c r="W38" i="8" s="1"/>
  <c r="X38" i="8" l="1"/>
  <c r="Y38" i="8" s="1"/>
  <c r="Z38" i="8" s="1"/>
  <c r="R39" i="8"/>
  <c r="S39" i="8" s="1"/>
  <c r="T39" i="8" s="1"/>
  <c r="P40" i="8"/>
  <c r="Q40" i="8" s="1"/>
  <c r="V39" i="8"/>
  <c r="W39" i="8" s="1"/>
  <c r="X39" i="8" l="1"/>
  <c r="Y39" i="8" s="1"/>
  <c r="Z39" i="8" s="1"/>
  <c r="R40" i="8"/>
  <c r="S40" i="8" s="1"/>
  <c r="T40" i="8" s="1"/>
  <c r="P41" i="8"/>
  <c r="Q41" i="8" s="1"/>
  <c r="V40" i="8"/>
  <c r="W40" i="8" s="1"/>
  <c r="R41" i="8" l="1"/>
  <c r="S41" i="8" s="1"/>
  <c r="T41" i="8" s="1"/>
  <c r="X40" i="8"/>
  <c r="Y40" i="8" s="1"/>
  <c r="Z40" i="8" s="1"/>
  <c r="P42" i="8"/>
  <c r="Q42" i="8" s="1"/>
  <c r="V41" i="8"/>
  <c r="W41" i="8" s="1"/>
  <c r="X41" i="8" l="1"/>
  <c r="Y41" i="8" s="1"/>
  <c r="Z41" i="8" s="1"/>
  <c r="R42" i="8"/>
  <c r="S42" i="8" s="1"/>
  <c r="T42" i="8" s="1"/>
  <c r="P43" i="8"/>
  <c r="Q43" i="8" s="1"/>
  <c r="V42" i="8"/>
  <c r="W42" i="8" s="1"/>
  <c r="X42" i="8" l="1"/>
  <c r="Y42" i="8" s="1"/>
  <c r="Z42" i="8" s="1"/>
  <c r="R43" i="8"/>
  <c r="S43" i="8" s="1"/>
  <c r="T43" i="8" s="1"/>
  <c r="P44" i="8"/>
  <c r="Q44" i="8" s="1"/>
  <c r="V43" i="8"/>
  <c r="W43" i="8" s="1"/>
  <c r="X43" i="8" l="1"/>
  <c r="Y43" i="8" s="1"/>
  <c r="Z43" i="8" s="1"/>
  <c r="R44" i="8"/>
  <c r="S44" i="8" s="1"/>
  <c r="T44" i="8" s="1"/>
  <c r="P45" i="8"/>
  <c r="Q45" i="8" s="1"/>
  <c r="V44" i="8"/>
  <c r="W44" i="8" s="1"/>
  <c r="X44" i="8" l="1"/>
  <c r="Y44" i="8" s="1"/>
  <c r="Z44" i="8" s="1"/>
  <c r="R45" i="8"/>
  <c r="S45" i="8" s="1"/>
  <c r="T45" i="8" s="1"/>
  <c r="P46" i="8"/>
  <c r="Q46" i="8" s="1"/>
  <c r="V45" i="8"/>
  <c r="W45" i="8" s="1"/>
  <c r="X45" i="8" l="1"/>
  <c r="Y45" i="8" s="1"/>
  <c r="Z45" i="8" s="1"/>
  <c r="R46" i="8"/>
  <c r="S46" i="8" s="1"/>
  <c r="T46" i="8" s="1"/>
  <c r="P47" i="8"/>
  <c r="Q47" i="8" s="1"/>
  <c r="V46" i="8"/>
  <c r="W46" i="8" s="1"/>
  <c r="X46" i="8" l="1"/>
  <c r="Y46" i="8" s="1"/>
  <c r="Z46" i="8" s="1"/>
  <c r="R47" i="8"/>
  <c r="S47" i="8" s="1"/>
  <c r="T47" i="8" s="1"/>
  <c r="P48" i="8"/>
  <c r="Q48" i="8" s="1"/>
  <c r="V47" i="8"/>
  <c r="W47" i="8" s="1"/>
  <c r="X47" i="8" l="1"/>
  <c r="Y47" i="8" s="1"/>
  <c r="Z47" i="8" s="1"/>
  <c r="R48" i="8"/>
  <c r="S48" i="8" s="1"/>
  <c r="T48" i="8" s="1"/>
  <c r="P49" i="8"/>
  <c r="Q49" i="8" s="1"/>
  <c r="V48" i="8"/>
  <c r="W48" i="8" s="1"/>
  <c r="X48" i="8" l="1"/>
  <c r="Y48" i="8" s="1"/>
  <c r="Z48" i="8" s="1"/>
  <c r="R49" i="8"/>
  <c r="S49" i="8" s="1"/>
  <c r="T49" i="8" s="1"/>
  <c r="P50" i="8"/>
  <c r="Q50" i="8" s="1"/>
  <c r="V49" i="8"/>
  <c r="W49" i="8" s="1"/>
  <c r="X49" i="8" l="1"/>
  <c r="Y49" i="8" s="1"/>
  <c r="Z49" i="8" s="1"/>
  <c r="R50" i="8"/>
  <c r="S50" i="8" s="1"/>
  <c r="T50" i="8" s="1"/>
  <c r="P51" i="8"/>
  <c r="Q51" i="8" s="1"/>
  <c r="V50" i="8"/>
  <c r="W50" i="8" s="1"/>
  <c r="X50" i="8" l="1"/>
  <c r="Y50" i="8" s="1"/>
  <c r="Z50" i="8" s="1"/>
  <c r="R51" i="8"/>
  <c r="S51" i="8" s="1"/>
  <c r="T51" i="8" s="1"/>
  <c r="P52" i="8"/>
  <c r="Q52" i="8" s="1"/>
  <c r="V51" i="8"/>
  <c r="W51" i="8" s="1"/>
  <c r="X51" i="8" l="1"/>
  <c r="R52" i="8"/>
  <c r="S52" i="8" s="1"/>
  <c r="T52" i="8" s="1"/>
  <c r="P53" i="8"/>
  <c r="Q53" i="8" s="1"/>
  <c r="V52" i="8"/>
  <c r="W52" i="8" s="1"/>
  <c r="Y51" i="8"/>
  <c r="Z51" i="8" s="1"/>
  <c r="X52" i="8" l="1"/>
  <c r="R53" i="8"/>
  <c r="S53" i="8" s="1"/>
  <c r="T53" i="8" s="1"/>
  <c r="P54" i="8"/>
  <c r="Q54" i="8" s="1"/>
  <c r="V53" i="8"/>
  <c r="W53" i="8" s="1"/>
  <c r="Y52" i="8"/>
  <c r="Z52" i="8" s="1"/>
  <c r="X53" i="8" l="1"/>
  <c r="R54" i="8"/>
  <c r="P55" i="8"/>
  <c r="Q55" i="8" s="1"/>
  <c r="V54" i="8"/>
  <c r="W54" i="8" s="1"/>
  <c r="Y53" i="8"/>
  <c r="Z53" i="8" s="1"/>
  <c r="S54" i="8"/>
  <c r="T54" i="8" s="1"/>
  <c r="X54" i="8" l="1"/>
  <c r="R55" i="8"/>
  <c r="S55" i="8" s="1"/>
  <c r="T55" i="8" s="1"/>
  <c r="P56" i="8"/>
  <c r="Q56" i="8" s="1"/>
  <c r="V55" i="8"/>
  <c r="W55" i="8" s="1"/>
  <c r="Y54" i="8"/>
  <c r="Z54" i="8" s="1"/>
  <c r="X55" i="8" l="1"/>
  <c r="R56" i="8"/>
  <c r="S56" i="8" s="1"/>
  <c r="T56" i="8" s="1"/>
  <c r="P57" i="8"/>
  <c r="Q57" i="8" s="1"/>
  <c r="V56" i="8"/>
  <c r="W56" i="8" s="1"/>
  <c r="Y55" i="8"/>
  <c r="Z55" i="8" s="1"/>
  <c r="X56" i="8" l="1"/>
  <c r="Y56" i="8" s="1"/>
  <c r="Z56" i="8" s="1"/>
  <c r="R57" i="8"/>
  <c r="S57" i="8" s="1"/>
  <c r="T57" i="8" s="1"/>
  <c r="P58" i="8"/>
  <c r="Q58" i="8" s="1"/>
  <c r="V57" i="8"/>
  <c r="W57" i="8" s="1"/>
  <c r="X57" i="8" l="1"/>
  <c r="Y57" i="8" s="1"/>
  <c r="Z57" i="8" s="1"/>
  <c r="R58" i="8"/>
  <c r="S58" i="8" s="1"/>
  <c r="T58" i="8" s="1"/>
  <c r="P59" i="8"/>
  <c r="Q59" i="8" s="1"/>
  <c r="V58" i="8"/>
  <c r="W58" i="8" s="1"/>
  <c r="X58" i="8" l="1"/>
  <c r="Y58" i="8" s="1"/>
  <c r="Z58" i="8" s="1"/>
  <c r="R59" i="8"/>
  <c r="S59" i="8" s="1"/>
  <c r="T59" i="8" s="1"/>
  <c r="P60" i="8"/>
  <c r="Q60" i="8" s="1"/>
  <c r="V59" i="8"/>
  <c r="W59" i="8" s="1"/>
  <c r="X59" i="8" l="1"/>
  <c r="Y59" i="8" s="1"/>
  <c r="Z59" i="8" s="1"/>
  <c r="P61" i="8"/>
  <c r="Q61" i="8" s="1"/>
  <c r="R60" i="8"/>
  <c r="S60" i="8" s="1"/>
  <c r="T60" i="8" s="1"/>
  <c r="V60" i="8"/>
  <c r="W60" i="8" s="1"/>
  <c r="X60" i="8" l="1"/>
  <c r="Y60" i="8" s="1"/>
  <c r="Z60" i="8" s="1"/>
  <c r="P62" i="8"/>
  <c r="Q62" i="8" s="1"/>
  <c r="V61" i="8"/>
  <c r="W61" i="8" s="1"/>
  <c r="R61" i="8"/>
  <c r="S61" i="8" s="1"/>
  <c r="T61" i="8" s="1"/>
  <c r="V62" i="8" l="1"/>
  <c r="W62" i="8" s="1"/>
  <c r="P63" i="8"/>
  <c r="Q63" i="8" s="1"/>
  <c r="R62" i="8"/>
  <c r="S62" i="8" s="1"/>
  <c r="T62" i="8" s="1"/>
  <c r="X61" i="8"/>
  <c r="Y61" i="8" s="1"/>
  <c r="Z61" i="8" s="1"/>
  <c r="X62" i="8"/>
  <c r="R63" i="8" l="1"/>
  <c r="S63" i="8" s="1"/>
  <c r="T63" i="8" s="1"/>
  <c r="V63" i="8"/>
  <c r="W63" i="8" s="1"/>
  <c r="Y62" i="8"/>
  <c r="Z62" i="8" s="1"/>
  <c r="X63" i="8" l="1"/>
  <c r="Y63" i="8" s="1"/>
  <c r="Z63" i="8" s="1"/>
</calcChain>
</file>

<file path=xl/sharedStrings.xml><?xml version="1.0" encoding="utf-8"?>
<sst xmlns="http://schemas.openxmlformats.org/spreadsheetml/2006/main" count="4453" uniqueCount="291">
  <si>
    <t>d</t>
  </si>
  <si>
    <t>b</t>
  </si>
  <si>
    <t>DIMENSIONS</t>
  </si>
  <si>
    <t>FACTORS</t>
  </si>
  <si>
    <t>E05</t>
  </si>
  <si>
    <t>fc</t>
  </si>
  <si>
    <t>Fc</t>
  </si>
  <si>
    <t>KD</t>
  </si>
  <si>
    <t>KSC</t>
  </si>
  <si>
    <t>KH</t>
  </si>
  <si>
    <t>KT</t>
  </si>
  <si>
    <t>KSE</t>
  </si>
  <si>
    <t>A</t>
  </si>
  <si>
    <t>Kzcy</t>
  </si>
  <si>
    <t>Kcy</t>
  </si>
  <si>
    <t>Lmin</t>
  </si>
  <si>
    <t>LmaxX</t>
  </si>
  <si>
    <t>LmaxY</t>
  </si>
  <si>
    <t>DFL Prx</t>
  </si>
  <si>
    <t>DFL Pry</t>
  </si>
  <si>
    <t>DFL X</t>
  </si>
  <si>
    <t>DFL Y</t>
  </si>
  <si>
    <t>E</t>
  </si>
  <si>
    <t>Kzcgx</t>
  </si>
  <si>
    <t>Kcgx</t>
  </si>
  <si>
    <t>L</t>
  </si>
  <si>
    <t>Ke</t>
  </si>
  <si>
    <t>Fix</t>
  </si>
  <si>
    <t>vv Bot\Top&gt;&gt;</t>
  </si>
  <si>
    <t>Pin</t>
  </si>
  <si>
    <t>Free</t>
  </si>
  <si>
    <t>Free-NoRotate</t>
  </si>
  <si>
    <t>Free-Partial Rotate</t>
  </si>
  <si>
    <t>Lx</t>
  </si>
  <si>
    <t>Ly</t>
  </si>
  <si>
    <t>Ccx</t>
  </si>
  <si>
    <t>Top</t>
  </si>
  <si>
    <t>Bottom</t>
  </si>
  <si>
    <t>Ccy</t>
  </si>
  <si>
    <t>Kcgy</t>
  </si>
  <si>
    <t>Kzcgy</t>
  </si>
  <si>
    <t>Douglas Fir-Larch</t>
  </si>
  <si>
    <t>Spruce-Lodgepole Pine-Jack Pine</t>
  </si>
  <si>
    <t>Hem-Fir and Douglas Fir-Larch</t>
  </si>
  <si>
    <t>24f-E</t>
  </si>
  <si>
    <t>24f-EX</t>
  </si>
  <si>
    <t>20f-E</t>
  </si>
  <si>
    <t>20f-EX</t>
  </si>
  <si>
    <t>18t-E</t>
  </si>
  <si>
    <t>16c-E</t>
  </si>
  <si>
    <t>14t-E</t>
  </si>
  <si>
    <t>12c-E</t>
  </si>
  <si>
    <r>
      <t>Bending moment (pos), f</t>
    </r>
    <r>
      <rPr>
        <vertAlign val="subscript"/>
        <sz val="11"/>
        <color theme="1"/>
        <rFont val="Calibri"/>
        <family val="2"/>
        <scheme val="minor"/>
      </rPr>
      <t>b</t>
    </r>
  </si>
  <si>
    <t>fb_pos</t>
  </si>
  <si>
    <r>
      <t>Bending moment (neg), f</t>
    </r>
    <r>
      <rPr>
        <vertAlign val="subscript"/>
        <sz val="11"/>
        <color theme="1"/>
        <rFont val="Calibri"/>
        <family val="2"/>
        <scheme val="minor"/>
      </rPr>
      <t>b</t>
    </r>
  </si>
  <si>
    <t>fb_neg</t>
  </si>
  <si>
    <r>
      <t>Longitudinal shear, f</t>
    </r>
    <r>
      <rPr>
        <vertAlign val="subscript"/>
        <sz val="11"/>
        <color theme="1"/>
        <rFont val="Calibri"/>
        <family val="2"/>
        <scheme val="minor"/>
      </rPr>
      <t>v</t>
    </r>
  </si>
  <si>
    <t>fv</t>
  </si>
  <si>
    <r>
      <t>Compression parallel, f</t>
    </r>
    <r>
      <rPr>
        <vertAlign val="subscript"/>
        <sz val="11"/>
        <color theme="1"/>
        <rFont val="Calibri"/>
        <family val="2"/>
        <scheme val="minor"/>
      </rPr>
      <t>b</t>
    </r>
  </si>
  <si>
    <t>fb</t>
  </si>
  <si>
    <r>
      <t>Compression parallel combined with bending, f</t>
    </r>
    <r>
      <rPr>
        <vertAlign val="subscript"/>
        <sz val="11"/>
        <color theme="1"/>
        <rFont val="Calibri"/>
        <family val="2"/>
        <scheme val="minor"/>
      </rPr>
      <t>cb</t>
    </r>
  </si>
  <si>
    <t>fcb</t>
  </si>
  <si>
    <r>
      <t>Compression perpendicular (comp. face), f</t>
    </r>
    <r>
      <rPr>
        <vertAlign val="subscript"/>
        <sz val="11"/>
        <color theme="1"/>
        <rFont val="Calibri"/>
        <family val="2"/>
        <scheme val="minor"/>
      </rPr>
      <t>cp</t>
    </r>
  </si>
  <si>
    <t>fcp_comp</t>
  </si>
  <si>
    <r>
      <t>Compression perpendicular (tens. face), f</t>
    </r>
    <r>
      <rPr>
        <vertAlign val="subscript"/>
        <sz val="11"/>
        <color theme="1"/>
        <rFont val="Calibri"/>
        <family val="2"/>
        <scheme val="minor"/>
      </rPr>
      <t>cp</t>
    </r>
  </si>
  <si>
    <t>fcp_tens</t>
  </si>
  <si>
    <r>
      <t>Tension net section, f</t>
    </r>
    <r>
      <rPr>
        <vertAlign val="subscript"/>
        <sz val="11"/>
        <color theme="1"/>
        <rFont val="Calibri"/>
        <family val="2"/>
        <scheme val="minor"/>
      </rPr>
      <t>tn</t>
    </r>
  </si>
  <si>
    <t>ftn</t>
  </si>
  <si>
    <r>
      <t>Tension gross section, f</t>
    </r>
    <r>
      <rPr>
        <vertAlign val="subscript"/>
        <sz val="11"/>
        <color theme="1"/>
        <rFont val="Calibri"/>
        <family val="2"/>
        <scheme val="minor"/>
      </rPr>
      <t>tg</t>
    </r>
  </si>
  <si>
    <t>ftg</t>
  </si>
  <si>
    <r>
      <t>Tension perpendicular to grain, f</t>
    </r>
    <r>
      <rPr>
        <vertAlign val="subscript"/>
        <sz val="11"/>
        <color theme="1"/>
        <rFont val="Calibri"/>
        <family val="2"/>
        <scheme val="minor"/>
      </rPr>
      <t>tp</t>
    </r>
  </si>
  <si>
    <t>ftp</t>
  </si>
  <si>
    <t>Modulus of elasticity, E</t>
  </si>
  <si>
    <t>LISTS</t>
  </si>
  <si>
    <t>Species</t>
  </si>
  <si>
    <t>Grade</t>
  </si>
  <si>
    <t>O86-09 Specified strengths and modulus of elasticity for glued-laminated timber, Mpa</t>
  </si>
  <si>
    <t>INPUTS</t>
  </si>
  <si>
    <t>MPa</t>
  </si>
  <si>
    <t>System Effect</t>
  </si>
  <si>
    <t>Mutual Support &lt; 610 mm apart</t>
  </si>
  <si>
    <t>Service Condition</t>
  </si>
  <si>
    <t>Wet</t>
  </si>
  <si>
    <t>Treatment</t>
  </si>
  <si>
    <t>LOAD COMBINATIONS (ULS)</t>
  </si>
  <si>
    <t>Combination</t>
  </si>
  <si>
    <r>
      <rPr>
        <i/>
        <sz val="11"/>
        <color theme="1"/>
        <rFont val="Gill Sans MT"/>
        <family val="2"/>
      </rPr>
      <t>K</t>
    </r>
    <r>
      <rPr>
        <i/>
        <vertAlign val="subscript"/>
        <sz val="11"/>
        <color theme="1"/>
        <rFont val="Gill Sans MT"/>
        <family val="2"/>
      </rPr>
      <t>D</t>
    </r>
  </si>
  <si>
    <t>1.4D</t>
  </si>
  <si>
    <t>2a</t>
  </si>
  <si>
    <t>1.25D + 1.5L</t>
  </si>
  <si>
    <t>2b</t>
  </si>
  <si>
    <t>1.25D + 1.5L + 0.5S</t>
  </si>
  <si>
    <t>2c</t>
  </si>
  <si>
    <t>1.25D + 1.5L + 0.4W</t>
  </si>
  <si>
    <t>2d</t>
  </si>
  <si>
    <t>0.9D + 1.5L</t>
  </si>
  <si>
    <t>2e</t>
  </si>
  <si>
    <t>0.9D + 1.5L + 0.5S</t>
  </si>
  <si>
    <t>2f</t>
  </si>
  <si>
    <t>0.9D + 1.5L + 0.4W</t>
  </si>
  <si>
    <t>3a</t>
  </si>
  <si>
    <t>1.25D + 1.5S</t>
  </si>
  <si>
    <t>3b</t>
  </si>
  <si>
    <t>1.25D + 1.5S + 0.5L</t>
  </si>
  <si>
    <t>3c</t>
  </si>
  <si>
    <t>1.25D + 1.5S + 0.4W</t>
  </si>
  <si>
    <t>3d</t>
  </si>
  <si>
    <t>0.9D + 1.5S</t>
  </si>
  <si>
    <t>3e</t>
  </si>
  <si>
    <t>0.9D + 1.5S + 0.5L</t>
  </si>
  <si>
    <t>3f</t>
  </si>
  <si>
    <t>0.9D + 1.5S + 0.4W</t>
  </si>
  <si>
    <t>4a</t>
  </si>
  <si>
    <t>1.25D + 1.4W</t>
  </si>
  <si>
    <t>4b</t>
  </si>
  <si>
    <t>1.25D + 1.4W + 0.5L</t>
  </si>
  <si>
    <t>4c</t>
  </si>
  <si>
    <t>1.25D + 1.4W + 0.5S</t>
  </si>
  <si>
    <t>4d</t>
  </si>
  <si>
    <t>0.9D + 1.4W</t>
  </si>
  <si>
    <t>4e</t>
  </si>
  <si>
    <t>0.9D + 1.4W + 0.5L</t>
  </si>
  <si>
    <t>4f</t>
  </si>
  <si>
    <t>0.9D + 1.4W + 0.5S</t>
  </si>
  <si>
    <t>5a</t>
  </si>
  <si>
    <t>1.0D + 1.0E</t>
  </si>
  <si>
    <t>5b</t>
  </si>
  <si>
    <t>1.0D + 1.0E + 0.5L</t>
  </si>
  <si>
    <t>5c</t>
  </si>
  <si>
    <t>1.0D + 1.0E + 0.25S</t>
  </si>
  <si>
    <t>MAXIMUM</t>
  </si>
  <si>
    <t>Dead (D)</t>
  </si>
  <si>
    <t>Live (L)</t>
  </si>
  <si>
    <t>Snow (S)</t>
  </si>
  <si>
    <t>kPa</t>
  </si>
  <si>
    <t>Load Area</t>
  </si>
  <si>
    <t>W</t>
  </si>
  <si>
    <t>Lists for Dropdowns</t>
  </si>
  <si>
    <t>* Used Data Validation to create dropdowns</t>
  </si>
  <si>
    <t>Service Condtion</t>
  </si>
  <si>
    <t>Dry</t>
  </si>
  <si>
    <t>System Factor</t>
  </si>
  <si>
    <t>No Mutual Support</t>
  </si>
  <si>
    <t xml:space="preserve">Treatment Factor </t>
  </si>
  <si>
    <t>Other (incl. Fire Retardant)</t>
  </si>
  <si>
    <t>Untreated</t>
  </si>
  <si>
    <t>Perservative-treated unincised lumber</t>
  </si>
  <si>
    <t>Perservative Trated Incised Lumber of 89mm or less</t>
  </si>
  <si>
    <t>D</t>
  </si>
  <si>
    <t>S</t>
  </si>
  <si>
    <t>MIN values:</t>
  </si>
  <si>
    <t>Number of issues found:</t>
  </si>
  <si>
    <t>Pin Kex</t>
  </si>
  <si>
    <t>Pin Key</t>
  </si>
  <si>
    <t>&gt;&gt;&gt;&gt;&gt;&gt;&gt;&gt;&gt;&gt;&gt;&gt;&gt;&gt;&gt;&gt;&gt;&gt;&gt;&gt;&gt;&gt;&gt;&gt;&gt;&gt;</t>
  </si>
  <si>
    <t>kex</t>
  </si>
  <si>
    <t>key</t>
  </si>
  <si>
    <t>FOR GRAPHICAL PURPOSES  TO INSPECT END CONDITIONS</t>
  </si>
  <si>
    <t>FURTHER TESTING NEEDED</t>
  </si>
  <si>
    <t>Segment #</t>
  </si>
  <si>
    <t>Wind (W)</t>
  </si>
  <si>
    <t xml:space="preserve">Earthquake (E) </t>
  </si>
  <si>
    <t>kN</t>
  </si>
  <si>
    <t>Option 2: Input Point Loads</t>
  </si>
  <si>
    <t>Input Dimensions</t>
  </si>
  <si>
    <t>mm</t>
  </si>
  <si>
    <t>Full Length</t>
  </si>
  <si>
    <t>Depth</t>
  </si>
  <si>
    <t>Width</t>
  </si>
  <si>
    <r>
      <t>E</t>
    </r>
    <r>
      <rPr>
        <b/>
        <vertAlign val="subscript"/>
        <sz val="11"/>
        <color theme="0"/>
        <rFont val="Calibri"/>
        <family val="2"/>
        <scheme val="minor"/>
      </rPr>
      <t>05</t>
    </r>
  </si>
  <si>
    <t>Consider Uplift?</t>
  </si>
  <si>
    <t>Question</t>
  </si>
  <si>
    <t>Yes</t>
  </si>
  <si>
    <t>No</t>
  </si>
  <si>
    <t>DROP DOWN MENUS</t>
  </si>
  <si>
    <t>MINIMUM</t>
  </si>
  <si>
    <t>Min L</t>
  </si>
  <si>
    <t>Max L</t>
  </si>
  <si>
    <t>Pr&gt;Pf</t>
  </si>
  <si>
    <t xml:space="preserve">Cc&lt;50? </t>
  </si>
  <si>
    <t>OK=0, NOT GOOD=1</t>
  </si>
  <si>
    <t>Max Ccy</t>
  </si>
  <si>
    <t>Max Ccx</t>
  </si>
  <si>
    <t>N/A</t>
  </si>
  <si>
    <r>
      <t>Compression parallel, f</t>
    </r>
    <r>
      <rPr>
        <vertAlign val="subscript"/>
        <sz val="11"/>
        <color theme="1"/>
        <rFont val="Calibri"/>
        <family val="2"/>
        <scheme val="minor"/>
      </rPr>
      <t>c</t>
    </r>
  </si>
  <si>
    <t>MATERIALS &amp; PROPERTIES</t>
  </si>
  <si>
    <t>LENGTH OF BRACING SEGMENTS and CONNECTION TYPE</t>
  </si>
  <si>
    <t>GEOMETRY</t>
  </si>
  <si>
    <t>DEFINE NUMBER OF X SEGMENTS</t>
  </si>
  <si>
    <t>DEFINE NUMBER OF Y SEGMENTS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</si>
  <si>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</si>
  <si>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mm</t>
    </r>
    <r>
      <rPr>
        <vertAlign val="superscript"/>
        <sz val="11"/>
        <color theme="1"/>
        <rFont val="Calibri"/>
        <family val="2"/>
        <scheme val="minor"/>
      </rPr>
      <t>2</t>
    </r>
  </si>
  <si>
    <t>** Set load area to 1.0 for point load (kN instead of kPa)</t>
  </si>
  <si>
    <r>
      <t>K</t>
    </r>
    <r>
      <rPr>
        <b/>
        <vertAlign val="subscript"/>
        <sz val="11"/>
        <color theme="0"/>
        <rFont val="Calibri"/>
        <family val="2"/>
        <scheme val="minor"/>
      </rPr>
      <t>SE</t>
    </r>
  </si>
  <si>
    <r>
      <t>K</t>
    </r>
    <r>
      <rPr>
        <b/>
        <vertAlign val="subscript"/>
        <sz val="11"/>
        <color theme="0"/>
        <rFont val="Calibri"/>
        <family val="2"/>
        <scheme val="minor"/>
      </rPr>
      <t>SC</t>
    </r>
  </si>
  <si>
    <r>
      <t>K</t>
    </r>
    <r>
      <rPr>
        <b/>
        <vertAlign val="subscript"/>
        <sz val="11"/>
        <color theme="0"/>
        <rFont val="Calibri"/>
        <family val="2"/>
        <scheme val="minor"/>
      </rPr>
      <t>D</t>
    </r>
  </si>
  <si>
    <r>
      <t>K</t>
    </r>
    <r>
      <rPr>
        <b/>
        <vertAlign val="subscript"/>
        <sz val="11"/>
        <color theme="0"/>
        <rFont val="Calibri"/>
        <family val="2"/>
        <scheme val="minor"/>
      </rPr>
      <t>T</t>
    </r>
  </si>
  <si>
    <r>
      <t>K</t>
    </r>
    <r>
      <rPr>
        <b/>
        <vertAlign val="subscript"/>
        <sz val="11"/>
        <color theme="0"/>
        <rFont val="Calibri"/>
        <family val="2"/>
        <scheme val="minor"/>
      </rPr>
      <t>H</t>
    </r>
  </si>
  <si>
    <t>Z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</si>
  <si>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</si>
  <si>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a)</t>
  </si>
  <si>
    <t>b)</t>
  </si>
  <si>
    <r>
      <t>F</t>
    </r>
    <r>
      <rPr>
        <vertAlign val="subscript"/>
        <sz val="11"/>
        <rFont val="Calibri"/>
        <family val="2"/>
        <scheme val="minor"/>
      </rPr>
      <t>C0.65</t>
    </r>
  </si>
  <si>
    <r>
      <t>F</t>
    </r>
    <r>
      <rPr>
        <vertAlign val="subscript"/>
        <sz val="11"/>
        <rFont val="Calibri"/>
        <family val="2"/>
        <scheme val="minor"/>
      </rPr>
      <t>C1.00</t>
    </r>
  </si>
  <si>
    <r>
      <t>F</t>
    </r>
    <r>
      <rPr>
        <vertAlign val="subscript"/>
        <sz val="11"/>
        <rFont val="Calibri"/>
        <family val="2"/>
        <scheme val="minor"/>
      </rPr>
      <t>C1.15</t>
    </r>
  </si>
  <si>
    <t>STEP 2: Find Ccx, and Ccy</t>
  </si>
  <si>
    <t>Max Ke*L</t>
  </si>
  <si>
    <t xml:space="preserve">a) </t>
  </si>
  <si>
    <t>Max Le</t>
  </si>
  <si>
    <t>Max Cc and Check Cc&lt;50, Ccx=Lex/d and Ccy=Ley/b</t>
  </si>
  <si>
    <r>
      <t>STEP 1: Find the factored specified strength F</t>
    </r>
    <r>
      <rPr>
        <b/>
        <vertAlign val="subscript"/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=f</t>
    </r>
    <r>
      <rPr>
        <b/>
        <vertAlign val="subscript"/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(K</t>
    </r>
    <r>
      <rPr>
        <b/>
        <vertAlign val="subscript"/>
        <sz val="11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>K</t>
    </r>
    <r>
      <rPr>
        <b/>
        <vertAlign val="subscript"/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K</t>
    </r>
    <r>
      <rPr>
        <b/>
        <vertAlign val="subscript"/>
        <sz val="11"/>
        <color theme="1"/>
        <rFont val="Calibri"/>
        <family val="2"/>
        <scheme val="minor"/>
      </rPr>
      <t>SC</t>
    </r>
    <r>
      <rPr>
        <b/>
        <sz val="11"/>
        <color theme="1"/>
        <rFont val="Calibri"/>
        <family val="2"/>
        <scheme val="minor"/>
      </rPr>
      <t>K</t>
    </r>
    <r>
      <rPr>
        <b/>
        <vertAlign val="subscript"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)</t>
    </r>
  </si>
  <si>
    <t>NOTES:</t>
  </si>
  <si>
    <t>STEP 4: Solve for Kc</t>
  </si>
  <si>
    <r>
      <t>STEP 3: Solve for Kzcg, Kzcg=0.68(Z)</t>
    </r>
    <r>
      <rPr>
        <b/>
        <vertAlign val="superscript"/>
        <sz val="11"/>
        <color theme="1"/>
        <rFont val="Calibri"/>
        <family val="2"/>
        <scheme val="minor"/>
      </rPr>
      <t>-0.13</t>
    </r>
    <r>
      <rPr>
        <b/>
        <sz val="11"/>
        <color theme="1"/>
        <rFont val="Calibri"/>
        <family val="2"/>
        <scheme val="minor"/>
      </rPr>
      <t>≤1.0</t>
    </r>
  </si>
  <si>
    <t>STEP 5: Solve for Prx and Pry, USE SMALLEST VALUE</t>
  </si>
  <si>
    <t>Prx</t>
  </si>
  <si>
    <t>Pry</t>
  </si>
  <si>
    <t>FACTORED LOADS</t>
  </si>
  <si>
    <t>STEP BY STEP RESULTS</t>
  </si>
  <si>
    <t xml:space="preserve">a) SELECT MATERIAL </t>
  </si>
  <si>
    <t>b) DEFINE UNFACTORED OR FACTORED LOADS, PF</t>
  </si>
  <si>
    <t>c) DEFINE MEMBER GEOMETRY, d, b, L</t>
  </si>
  <si>
    <t>d) DEFINE LENGTH OF SEGMENTS AND CONNECTION CONDITIONS</t>
  </si>
  <si>
    <t>Species, Grade, System Effect KH, Service Condition KSC and KSE, Treatment KT</t>
  </si>
  <si>
    <t>Specified strength in compression fc, Modulus of Elasticity E, 5% Modulus of Eleascity E05</t>
  </si>
  <si>
    <t>D, L, S, W, E</t>
  </si>
  <si>
    <t>"CLICK HERE TO GO TO LOADS TAB"</t>
  </si>
  <si>
    <t xml:space="preserve">Go to "Loads"for  calculation results of load cases </t>
  </si>
  <si>
    <t>Click here to go back to the DESIGN tab</t>
  </si>
  <si>
    <t xml:space="preserve">LOADS </t>
  </si>
  <si>
    <t>Calculate Area, A=</t>
  </si>
  <si>
    <t>Cacluate Volume, Z=</t>
  </si>
  <si>
    <t>STEP 0: MEMBER DEFINITION</t>
  </si>
  <si>
    <t>STEP 5: Compare Prx and Pry to Pfx and Pfy respectively</t>
  </si>
  <si>
    <t>SUMMARY</t>
  </si>
  <si>
    <t>COMPRESSIVE RESISTENCE VALUES</t>
  </si>
  <si>
    <t>Prx (kN)</t>
  </si>
  <si>
    <t>Pry (kN)</t>
  </si>
  <si>
    <r>
      <t>TABLE X (K</t>
    </r>
    <r>
      <rPr>
        <b/>
        <vertAlign val="subscript"/>
        <sz val="11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>)</t>
    </r>
  </si>
  <si>
    <r>
      <t>TABLE Y (K</t>
    </r>
    <r>
      <rPr>
        <b/>
        <vertAlign val="subscript"/>
        <sz val="11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>)</t>
    </r>
  </si>
  <si>
    <r>
      <t>Fact. Load P</t>
    </r>
    <r>
      <rPr>
        <i/>
        <vertAlign val="subscript"/>
        <sz val="11"/>
        <color theme="1"/>
        <rFont val="Gill Sans MT"/>
        <family val="2"/>
      </rPr>
      <t>f</t>
    </r>
    <r>
      <rPr>
        <sz val="11"/>
        <color theme="1"/>
        <rFont val="Gill Sans MT"/>
        <family val="2"/>
      </rPr>
      <t xml:space="preserve"> (kN)</t>
    </r>
  </si>
  <si>
    <r>
      <t>Fact. Load P</t>
    </r>
    <r>
      <rPr>
        <i/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(kN)</t>
    </r>
  </si>
  <si>
    <t>(USERS CAN MODIFY INPUT FOR YELLOW CELLS)</t>
  </si>
  <si>
    <r>
      <rPr>
        <b/>
        <sz val="11"/>
        <color theme="1"/>
        <rFont val="Calibri"/>
        <family val="2"/>
        <scheme val="minor"/>
      </rPr>
      <t>&gt;&gt;</t>
    </r>
    <r>
      <rPr>
        <sz val="11"/>
        <color theme="1"/>
        <rFont val="Calibri"/>
        <family val="2"/>
        <scheme val="minor"/>
      </rPr>
      <t>If a grey L value is not zeroed, the Cc value will be made negative and disregarded</t>
    </r>
  </si>
  <si>
    <r>
      <rPr>
        <b/>
        <sz val="11"/>
        <color theme="1"/>
        <rFont val="Calibri"/>
        <family val="2"/>
        <scheme val="minor"/>
      </rPr>
      <t>&gt;&gt;</t>
    </r>
    <r>
      <rPr>
        <sz val="11"/>
        <color theme="1"/>
        <rFont val="Calibri"/>
        <family val="2"/>
        <scheme val="minor"/>
      </rPr>
      <t>If fully braced set respective brace direction length, L=0</t>
    </r>
  </si>
  <si>
    <r>
      <rPr>
        <b/>
        <sz val="11"/>
        <color theme="1"/>
        <rFont val="Calibri"/>
        <family val="2"/>
        <scheme val="minor"/>
      </rPr>
      <t>&gt;&gt;</t>
    </r>
    <r>
      <rPr>
        <sz val="11"/>
        <color theme="1"/>
        <rFont val="Calibri"/>
        <family val="2"/>
        <scheme val="minor"/>
      </rPr>
      <t>MAX number of segments is 997, to add more contact author</t>
    </r>
  </si>
  <si>
    <t>KeLx</t>
  </si>
  <si>
    <t>KeLy</t>
  </si>
  <si>
    <t>CONCLUSION</t>
  </si>
  <si>
    <t>For EDUCATIONAL PURPOSES ONLY - Not for use as a design aid</t>
  </si>
  <si>
    <t>EYTAN FISZMAN, Carleton University, Ottawa, Ontario, Canada</t>
  </si>
  <si>
    <t>April, 2014</t>
  </si>
  <si>
    <t>Design of Glulam in Column based on 2010 CAN/CSA-O86-09</t>
  </si>
  <si>
    <t>Reference</t>
  </si>
  <si>
    <r>
      <t xml:space="preserve">Canadian Standards Association (CSA) (2010) </t>
    </r>
    <r>
      <rPr>
        <i/>
        <sz val="11"/>
        <color theme="1"/>
        <rFont val="Gill Sans MT"/>
        <family val="2"/>
      </rPr>
      <t>O86-09 Engineering design in wood with Update No.1.</t>
    </r>
    <r>
      <rPr>
        <sz val="11"/>
        <color theme="1"/>
        <rFont val="Gill Sans MT"/>
        <family val="2"/>
      </rPr>
      <t xml:space="preserve"> </t>
    </r>
  </si>
  <si>
    <t>Mississauga, ON: Canadian Standards Association.</t>
  </si>
  <si>
    <t>KD=0.65</t>
  </si>
  <si>
    <t>KD=1.00</t>
  </si>
  <si>
    <t>KD=1.15</t>
  </si>
  <si>
    <t>TABLE X</t>
  </si>
  <si>
    <t>TABLE Y</t>
  </si>
  <si>
    <r>
      <rPr>
        <b/>
        <sz val="11"/>
        <color theme="1"/>
        <rFont val="Calibri"/>
        <family val="2"/>
        <scheme val="minor"/>
      </rPr>
      <t>&gt;&gt;</t>
    </r>
    <r>
      <rPr>
        <sz val="11"/>
        <color theme="1"/>
        <rFont val="Calibri"/>
        <family val="2"/>
        <scheme val="minor"/>
      </rPr>
      <t>All grey Ke values are set to 99999 and disregarded</t>
    </r>
  </si>
  <si>
    <t>INPUT Lengths of segments Lx and Ly, and define connection conditions in Table X and Table Y below</t>
  </si>
  <si>
    <t>Ke MIN</t>
  </si>
  <si>
    <r>
      <t>K</t>
    </r>
    <r>
      <rPr>
        <vertAlign val="subscript"/>
        <sz val="11"/>
        <color theme="1"/>
        <rFont val="Cambria"/>
        <family val="1"/>
        <scheme val="major"/>
      </rPr>
      <t>D</t>
    </r>
    <r>
      <rPr>
        <sz val="11"/>
        <color theme="1"/>
        <rFont val="Calibri"/>
        <family val="2"/>
        <scheme val="minor"/>
      </rPr>
      <t>=0.65</t>
    </r>
  </si>
  <si>
    <r>
      <t>K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=1.00</t>
    </r>
  </si>
  <si>
    <r>
      <t>K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=1.15</t>
    </r>
  </si>
  <si>
    <r>
      <t>P</t>
    </r>
    <r>
      <rPr>
        <b/>
        <vertAlign val="subscript"/>
        <sz val="11"/>
        <rFont val="Calibri"/>
        <family val="2"/>
        <scheme val="minor"/>
      </rPr>
      <t>F</t>
    </r>
  </si>
  <si>
    <t xml:space="preserve">** Note each point load defined below will be applied to the column in separate cases </t>
  </si>
  <si>
    <r>
      <t>P</t>
    </r>
    <r>
      <rPr>
        <b/>
        <vertAlign val="subscript"/>
        <sz val="11"/>
        <color theme="0"/>
        <rFont val="Calibri"/>
        <family val="2"/>
        <scheme val="minor"/>
      </rPr>
      <t>F</t>
    </r>
  </si>
  <si>
    <r>
      <t>P</t>
    </r>
    <r>
      <rPr>
        <b/>
        <vertAlign val="subscript"/>
        <sz val="11"/>
        <rFont val="Calibri"/>
        <family val="2"/>
        <scheme val="minor"/>
      </rPr>
      <t>R</t>
    </r>
    <r>
      <rPr>
        <b/>
        <sz val="11"/>
        <rFont val="Calibri"/>
        <family val="2"/>
        <scheme val="minor"/>
      </rPr>
      <t>=</t>
    </r>
  </si>
  <si>
    <r>
      <t>F</t>
    </r>
    <r>
      <rPr>
        <b/>
        <vertAlign val="subscript"/>
        <sz val="11"/>
        <color theme="0"/>
        <rFont val="Calibri"/>
        <family val="2"/>
        <scheme val="minor"/>
      </rPr>
      <t>C</t>
    </r>
  </si>
  <si>
    <t>&gt;Pf?</t>
  </si>
  <si>
    <t>Lex =Ke*Lx</t>
  </si>
  <si>
    <t>Ley=Ke*Ly</t>
  </si>
  <si>
    <t>RESULTS    ------------------ STEP BY STEP RESULTS&gt;&gt;&gt;&gt;&gt;&gt;&gt;&gt;&gt;&gt;&gt;&gt;&gt;&gt;&gt;&gt;&gt;&gt;&gt;&gt;&gt;&gt;&gt;&gt;&gt;&gt;&gt;&gt;&gt;</t>
  </si>
  <si>
    <t xml:space="preserve">NOTES: </t>
  </si>
  <si>
    <r>
      <t xml:space="preserve">Option 1 </t>
    </r>
    <r>
      <rPr>
        <b/>
        <sz val="11"/>
        <color rgb="FFFFFF00"/>
        <rFont val="Calibri"/>
        <family val="2"/>
        <scheme val="minor"/>
      </rPr>
      <t>(YES or NO)</t>
    </r>
    <r>
      <rPr>
        <b/>
        <sz val="11"/>
        <color theme="1"/>
        <rFont val="Calibri"/>
        <family val="2"/>
        <scheme val="minor"/>
      </rPr>
      <t xml:space="preserve">: Input Area Loads </t>
    </r>
  </si>
  <si>
    <t>&gt;&gt; all loads must be induced on column cross-section, no lateral forces allowed</t>
  </si>
  <si>
    <t>(b&lt;d)</t>
  </si>
  <si>
    <t>Lx (mm)</t>
  </si>
  <si>
    <t>Ly (mm)</t>
  </si>
  <si>
    <t>GO BACK TO TOP OF TABLE</t>
  </si>
  <si>
    <r>
      <rPr>
        <b/>
        <sz val="11"/>
        <color theme="1"/>
        <rFont val="Calibri"/>
        <family val="2"/>
        <scheme val="minor"/>
      </rPr>
      <t>&gt;&gt;</t>
    </r>
    <r>
      <rPr>
        <sz val="11"/>
        <color theme="1"/>
        <rFont val="Calibri"/>
        <family val="2"/>
        <scheme val="minor"/>
      </rPr>
      <t>Lx and Ly are specified by user in mm, Top and Bottom connections are drop menus</t>
    </r>
  </si>
  <si>
    <t>(=  &gt;  &lt; ?)</t>
  </si>
  <si>
    <t>&gt;&gt; PLEASE select load input option 1 or option 2 (YES or NO)</t>
  </si>
  <si>
    <t>X - Corresponds to strong axis bracing</t>
  </si>
  <si>
    <t>Y - Corresponds to weak axis bracing</t>
  </si>
  <si>
    <t>&gt;&gt;CLICK HERE to see a description of connection types (i.e. TOP and BOTTOM drop menus in table below)</t>
  </si>
  <si>
    <t>COMPUTATIONAL DATA</t>
  </si>
  <si>
    <t>DO NOT MODIFY THIS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</si>
</sst>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onsolas"/>
      <family val="3"/>
    </font>
    <font>
      <u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14"/>
      <color theme="1"/>
      <name val="Gill Sans MT"/>
      <family val="2"/>
    </font>
    <font>
      <i/>
      <sz val="11"/>
      <color theme="1"/>
      <name val="Gill Sans MT"/>
      <family val="2"/>
    </font>
    <font>
      <i/>
      <vertAlign val="subscript"/>
      <sz val="11"/>
      <color theme="1"/>
      <name val="Gill Sans MT"/>
      <family val="2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Gill Sans MT"/>
      <family val="2"/>
    </font>
    <font>
      <b/>
      <sz val="11"/>
      <color theme="1"/>
      <name val="Gill Sans MT"/>
      <family val="2"/>
    </font>
    <font>
      <b/>
      <vertAlign val="subscript"/>
      <sz val="11"/>
      <color theme="0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sz val="18"/>
      <color theme="1"/>
      <name val="Gill Sans MT"/>
      <family val="2"/>
    </font>
    <font>
      <sz val="16"/>
      <color rgb="FFFF0000"/>
      <name val="Gill Sans MT"/>
      <family val="2"/>
    </font>
    <font>
      <vertAlign val="subscript"/>
      <sz val="11"/>
      <color theme="1"/>
      <name val="Cambria"/>
      <family val="1"/>
      <scheme val="maj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3F3F3F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rgb="FF3F3F3F"/>
      </right>
      <top/>
      <bottom/>
      <diagonal/>
    </border>
    <border>
      <left/>
      <right style="double">
        <color indexed="64"/>
      </right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0" fillId="6" borderId="12" applyNumberFormat="0" applyAlignment="0" applyProtection="0"/>
    <xf numFmtId="0" fontId="11" fillId="7" borderId="13" applyNumberFormat="0" applyAlignment="0" applyProtection="0"/>
    <xf numFmtId="0" fontId="24" fillId="0" borderId="0" applyNumberFormat="0" applyFill="0" applyBorder="0" applyAlignment="0" applyProtection="0"/>
  </cellStyleXfs>
  <cellXfs count="193">
    <xf numFmtId="0" fontId="0" fillId="0" borderId="0" xfId="0"/>
    <xf numFmtId="0" fontId="3" fillId="0" borderId="1" xfId="0" applyFont="1" applyBorder="1" applyAlignment="1">
      <alignment vertical="center"/>
    </xf>
    <xf numFmtId="0" fontId="4" fillId="0" borderId="0" xfId="0" applyFont="1"/>
    <xf numFmtId="0" fontId="2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8" xfId="0" applyBorder="1"/>
    <xf numFmtId="0" fontId="0" fillId="0" borderId="0" xfId="0"/>
    <xf numFmtId="0" fontId="6" fillId="4" borderId="10" xfId="0" applyFont="1" applyFill="1" applyBorder="1"/>
    <xf numFmtId="0" fontId="0" fillId="0" borderId="0" xfId="0"/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0" xfId="0" applyFont="1" applyFill="1" applyAlignment="1">
      <alignment horizontal="center"/>
    </xf>
    <xf numFmtId="0" fontId="6" fillId="4" borderId="8" xfId="0" applyFont="1" applyFill="1" applyBorder="1"/>
    <xf numFmtId="0" fontId="6" fillId="4" borderId="8" xfId="0" applyFont="1" applyFill="1" applyBorder="1" applyAlignment="1">
      <alignment horizontal="center"/>
    </xf>
    <xf numFmtId="164" fontId="6" fillId="4" borderId="8" xfId="0" applyNumberFormat="1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left"/>
    </xf>
    <xf numFmtId="0" fontId="7" fillId="4" borderId="10" xfId="0" applyFont="1" applyFill="1" applyBorder="1"/>
    <xf numFmtId="0" fontId="6" fillId="4" borderId="10" xfId="0" applyFont="1" applyFill="1" applyBorder="1"/>
    <xf numFmtId="0" fontId="0" fillId="0" borderId="0" xfId="0" applyFill="1"/>
    <xf numFmtId="0" fontId="0" fillId="0" borderId="0" xfId="0"/>
    <xf numFmtId="0" fontId="0" fillId="0" borderId="8" xfId="0" applyBorder="1"/>
    <xf numFmtId="0" fontId="6" fillId="4" borderId="8" xfId="0" applyFont="1" applyFill="1" applyBorder="1"/>
    <xf numFmtId="0" fontId="0" fillId="0" borderId="0" xfId="0" applyBorder="1"/>
    <xf numFmtId="164" fontId="6" fillId="4" borderId="0" xfId="0" applyNumberFormat="1" applyFont="1" applyFill="1" applyAlignment="1">
      <alignment horizontal="center"/>
    </xf>
    <xf numFmtId="0" fontId="0" fillId="0" borderId="0" xfId="0"/>
    <xf numFmtId="0" fontId="0" fillId="0" borderId="0" xfId="0" applyAlignment="1">
      <alignment horizontal="right"/>
    </xf>
    <xf numFmtId="0" fontId="0" fillId="0" borderId="8" xfId="0" applyBorder="1"/>
    <xf numFmtId="0" fontId="0" fillId="0" borderId="0" xfId="0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8" xfId="0" applyBorder="1"/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3" borderId="2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164" fontId="0" fillId="3" borderId="6" xfId="0" applyNumberFormat="1" applyFill="1" applyBorder="1" applyAlignment="1">
      <alignment horizontal="right"/>
    </xf>
    <xf numFmtId="0" fontId="6" fillId="4" borderId="10" xfId="0" applyFont="1" applyFill="1" applyBorder="1"/>
    <xf numFmtId="0" fontId="2" fillId="0" borderId="0" xfId="0" applyFont="1" applyBorder="1"/>
    <xf numFmtId="0" fontId="0" fillId="5" borderId="0" xfId="0" applyFill="1"/>
    <xf numFmtId="0" fontId="0" fillId="5" borderId="2" xfId="0" applyFill="1" applyBorder="1"/>
    <xf numFmtId="0" fontId="0" fillId="5" borderId="2" xfId="0" applyFill="1" applyBorder="1" applyAlignment="1">
      <alignment horizontal="right"/>
    </xf>
    <xf numFmtId="0" fontId="0" fillId="5" borderId="0" xfId="0" applyFill="1" applyAlignment="1">
      <alignment horizontal="right"/>
    </xf>
    <xf numFmtId="164" fontId="0" fillId="5" borderId="2" xfId="0" applyNumberFormat="1" applyFill="1" applyBorder="1" applyAlignment="1">
      <alignment horizontal="right"/>
    </xf>
    <xf numFmtId="164" fontId="0" fillId="5" borderId="0" xfId="0" applyNumberFormat="1" applyFill="1" applyBorder="1" applyAlignment="1">
      <alignment horizontal="right"/>
    </xf>
    <xf numFmtId="164" fontId="0" fillId="5" borderId="6" xfId="0" applyNumberFormat="1" applyFill="1" applyBorder="1" applyAlignment="1">
      <alignment horizontal="right"/>
    </xf>
    <xf numFmtId="0" fontId="0" fillId="5" borderId="0" xfId="0" applyFill="1" applyBorder="1"/>
    <xf numFmtId="0" fontId="10" fillId="6" borderId="12" xfId="2"/>
    <xf numFmtId="0" fontId="11" fillId="7" borderId="13" xfId="3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2" fillId="4" borderId="10" xfId="0" applyFont="1" applyFill="1" applyBorder="1"/>
    <xf numFmtId="0" fontId="0" fillId="0" borderId="22" xfId="0" applyBorder="1"/>
    <xf numFmtId="0" fontId="12" fillId="4" borderId="23" xfId="0" applyFont="1" applyFill="1" applyBorder="1"/>
    <xf numFmtId="0" fontId="0" fillId="0" borderId="21" xfId="0" applyBorder="1"/>
    <xf numFmtId="0" fontId="0" fillId="0" borderId="4" xfId="0" applyBorder="1"/>
    <xf numFmtId="0" fontId="0" fillId="0" borderId="24" xfId="0" applyBorder="1"/>
    <xf numFmtId="0" fontId="0" fillId="5" borderId="11" xfId="0" applyFill="1" applyBorder="1" applyAlignment="1">
      <alignment horizontal="center"/>
    </xf>
    <xf numFmtId="0" fontId="0" fillId="5" borderId="11" xfId="0" applyFill="1" applyBorder="1"/>
    <xf numFmtId="0" fontId="11" fillId="7" borderId="13" xfId="3" applyAlignment="1">
      <alignment horizontal="center"/>
    </xf>
    <xf numFmtId="0" fontId="11" fillId="7" borderId="13" xfId="3" applyAlignment="1">
      <alignment horizontal="center" vertical="center"/>
    </xf>
    <xf numFmtId="0" fontId="11" fillId="7" borderId="13" xfId="3" applyAlignment="1">
      <alignment horizontal="right"/>
    </xf>
    <xf numFmtId="0" fontId="11" fillId="7" borderId="13" xfId="3" applyAlignment="1" applyProtection="1">
      <alignment horizontal="center"/>
      <protection locked="0"/>
    </xf>
    <xf numFmtId="0" fontId="13" fillId="4" borderId="8" xfId="0" applyFont="1" applyFill="1" applyBorder="1" applyAlignment="1">
      <alignment horizontal="left"/>
    </xf>
    <xf numFmtId="0" fontId="13" fillId="4" borderId="8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8" borderId="0" xfId="0" applyFont="1" applyFill="1"/>
    <xf numFmtId="0" fontId="0" fillId="8" borderId="0" xfId="0" applyFill="1"/>
    <xf numFmtId="0" fontId="0" fillId="8" borderId="0" xfId="0" applyFill="1" applyBorder="1"/>
    <xf numFmtId="0" fontId="2" fillId="8" borderId="0" xfId="0" applyFont="1" applyFill="1" applyBorder="1"/>
    <xf numFmtId="0" fontId="0" fillId="0" borderId="27" xfId="0" applyBorder="1"/>
    <xf numFmtId="0" fontId="0" fillId="0" borderId="28" xfId="0" applyBorder="1"/>
    <xf numFmtId="0" fontId="2" fillId="0" borderId="0" xfId="0" applyFont="1" applyFill="1" applyBorder="1" applyAlignment="1">
      <alignment horizontal="right" vertical="center"/>
    </xf>
    <xf numFmtId="0" fontId="0" fillId="9" borderId="0" xfId="0" applyFill="1"/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5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/>
    </xf>
    <xf numFmtId="0" fontId="18" fillId="0" borderId="0" xfId="0" applyFont="1" applyAlignment="1">
      <alignment horizontal="left"/>
    </xf>
    <xf numFmtId="0" fontId="20" fillId="0" borderId="0" xfId="3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9" borderId="11" xfId="0" applyFill="1" applyBorder="1"/>
    <xf numFmtId="0" fontId="2" fillId="0" borderId="0" xfId="0" applyFont="1" applyBorder="1" applyAlignment="1"/>
    <xf numFmtId="0" fontId="20" fillId="0" borderId="0" xfId="0" applyFont="1" applyAlignment="1">
      <alignment horizontal="right"/>
    </xf>
    <xf numFmtId="0" fontId="11" fillId="7" borderId="13" xfId="3" applyNumberFormat="1"/>
    <xf numFmtId="0" fontId="0" fillId="0" borderId="30" xfId="0" applyBorder="1"/>
    <xf numFmtId="0" fontId="0" fillId="4" borderId="3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164" fontId="6" fillId="4" borderId="8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/>
    <xf numFmtId="0" fontId="19" fillId="4" borderId="0" xfId="0" applyFont="1" applyFill="1"/>
    <xf numFmtId="0" fontId="26" fillId="4" borderId="0" xfId="0" applyFont="1" applyFill="1"/>
    <xf numFmtId="0" fontId="27" fillId="4" borderId="0" xfId="0" applyFont="1" applyFill="1"/>
    <xf numFmtId="0" fontId="6" fillId="4" borderId="0" xfId="0" applyFont="1" applyFill="1"/>
    <xf numFmtId="17" fontId="6" fillId="4" borderId="0" xfId="0" quotePrefix="1" applyNumberFormat="1" applyFont="1" applyFill="1"/>
    <xf numFmtId="0" fontId="6" fillId="4" borderId="0" xfId="0" applyFont="1" applyFill="1" applyAlignment="1">
      <alignment vertical="top"/>
    </xf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8" xfId="0" applyBorder="1"/>
    <xf numFmtId="0" fontId="6" fillId="4" borderId="0" xfId="0" applyFont="1" applyFill="1"/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5" borderId="0" xfId="0" applyFont="1" applyFill="1" applyBorder="1"/>
    <xf numFmtId="0" fontId="0" fillId="0" borderId="26" xfId="0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6" xfId="0" applyBorder="1"/>
    <xf numFmtId="0" fontId="2" fillId="0" borderId="3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29" fillId="0" borderId="0" xfId="3" applyFont="1" applyFill="1" applyBorder="1" applyAlignment="1">
      <alignment horizontal="left"/>
    </xf>
    <xf numFmtId="0" fontId="0" fillId="0" borderId="28" xfId="0" applyBorder="1" applyAlignment="1">
      <alignment horizontal="right"/>
    </xf>
    <xf numFmtId="0" fontId="20" fillId="5" borderId="1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11" borderId="26" xfId="0" applyFill="1" applyBorder="1" applyAlignment="1"/>
    <xf numFmtId="0" fontId="0" fillId="11" borderId="27" xfId="0" applyFill="1" applyBorder="1" applyAlignment="1"/>
    <xf numFmtId="0" fontId="0" fillId="11" borderId="28" xfId="0" applyFill="1" applyBorder="1" applyAlignment="1"/>
    <xf numFmtId="2" fontId="0" fillId="11" borderId="27" xfId="0" applyNumberFormat="1" applyFill="1" applyBorder="1" applyAlignment="1">
      <alignment horizontal="center"/>
    </xf>
    <xf numFmtId="0" fontId="20" fillId="11" borderId="26" xfId="0" applyFont="1" applyFill="1" applyBorder="1" applyAlignment="1">
      <alignment horizontal="right"/>
    </xf>
    <xf numFmtId="0" fontId="32" fillId="0" borderId="0" xfId="4" applyFont="1" applyAlignment="1">
      <alignment horizontal="center"/>
    </xf>
    <xf numFmtId="0" fontId="30" fillId="0" borderId="0" xfId="0" applyFont="1" applyAlignment="1">
      <alignment horizontal="left"/>
    </xf>
    <xf numFmtId="0" fontId="24" fillId="0" borderId="0" xfId="4" applyAlignment="1">
      <alignment horizontal="left"/>
    </xf>
    <xf numFmtId="0" fontId="24" fillId="0" borderId="32" xfId="4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33" fillId="0" borderId="31" xfId="0" applyFont="1" applyBorder="1" applyAlignment="1">
      <alignment horizontal="center" vertical="center" textRotation="90"/>
    </xf>
    <xf numFmtId="0" fontId="0" fillId="0" borderId="31" xfId="0" applyBorder="1" applyAlignment="1">
      <alignment horizontal="right" vertical="center"/>
    </xf>
    <xf numFmtId="0" fontId="19" fillId="10" borderId="26" xfId="1" applyFont="1" applyFill="1" applyBorder="1" applyAlignment="1">
      <alignment horizontal="center" vertical="center"/>
    </xf>
    <xf numFmtId="0" fontId="19" fillId="10" borderId="27" xfId="1" applyFont="1" applyFill="1" applyBorder="1" applyAlignment="1">
      <alignment horizontal="center" vertical="center"/>
    </xf>
    <xf numFmtId="0" fontId="19" fillId="10" borderId="28" xfId="1" applyFont="1" applyFill="1" applyBorder="1" applyAlignment="1">
      <alignment horizontal="center" vertical="center"/>
    </xf>
    <xf numFmtId="0" fontId="20" fillId="10" borderId="26" xfId="1" applyFont="1" applyFill="1" applyBorder="1" applyAlignment="1">
      <alignment horizontal="center" vertical="center"/>
    </xf>
    <xf numFmtId="0" fontId="20" fillId="10" borderId="27" xfId="1" applyFont="1" applyFill="1" applyBorder="1" applyAlignment="1">
      <alignment horizontal="center" vertical="center"/>
    </xf>
    <xf numFmtId="0" fontId="20" fillId="10" borderId="28" xfId="1" applyFont="1" applyFill="1" applyBorder="1" applyAlignment="1">
      <alignment horizontal="center" vertical="center"/>
    </xf>
    <xf numFmtId="0" fontId="11" fillId="7" borderId="17" xfId="3" applyBorder="1" applyAlignment="1">
      <alignment horizontal="center"/>
    </xf>
    <xf numFmtId="0" fontId="11" fillId="7" borderId="18" xfId="3" applyBorder="1" applyAlignment="1">
      <alignment horizontal="center"/>
    </xf>
    <xf numFmtId="0" fontId="11" fillId="7" borderId="19" xfId="3" applyBorder="1" applyAlignment="1">
      <alignment horizontal="center"/>
    </xf>
    <xf numFmtId="0" fontId="11" fillId="7" borderId="13" xfId="3" applyAlignment="1">
      <alignment horizontal="center" vertical="center" wrapText="1"/>
    </xf>
    <xf numFmtId="0" fontId="11" fillId="7" borderId="20" xfId="3" applyBorder="1" applyAlignment="1">
      <alignment horizontal="center" vertical="center"/>
    </xf>
    <xf numFmtId="0" fontId="11" fillId="7" borderId="25" xfId="3" applyBorder="1" applyAlignment="1">
      <alignment horizontal="center" vertical="center"/>
    </xf>
    <xf numFmtId="0" fontId="11" fillId="7" borderId="20" xfId="3" applyBorder="1" applyAlignment="1">
      <alignment horizontal="left" vertical="center"/>
    </xf>
    <xf numFmtId="0" fontId="11" fillId="7" borderId="25" xfId="3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 wrapText="1" indent="2"/>
    </xf>
    <xf numFmtId="0" fontId="0" fillId="4" borderId="6" xfId="0" applyFont="1" applyFill="1" applyBorder="1" applyAlignment="1">
      <alignment horizontal="left" vertical="center" wrapText="1" indent="2"/>
    </xf>
    <xf numFmtId="0" fontId="2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5" borderId="11" xfId="0" applyFont="1" applyFill="1" applyBorder="1" applyAlignment="1" applyProtection="1">
      <alignment horizontal="center"/>
      <protection locked="0"/>
    </xf>
    <xf numFmtId="0" fontId="0" fillId="4" borderId="4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12" fillId="5" borderId="10" xfId="0" applyFont="1" applyFill="1" applyBorder="1" applyAlignment="1">
      <alignment horizontal="center"/>
    </xf>
    <xf numFmtId="0" fontId="24" fillId="0" borderId="0" xfId="4" applyAlignment="1">
      <alignment horizontal="center"/>
    </xf>
    <xf numFmtId="0" fontId="16" fillId="4" borderId="8" xfId="0" applyFont="1" applyFill="1" applyBorder="1" applyAlignment="1">
      <alignment horizontal="center"/>
    </xf>
    <xf numFmtId="0" fontId="34" fillId="12" borderId="0" xfId="0" applyFont="1" applyFill="1" applyAlignment="1">
      <alignment horizontal="center"/>
    </xf>
    <xf numFmtId="0" fontId="10" fillId="6" borderId="14" xfId="2" applyBorder="1" applyAlignment="1">
      <alignment horizontal="center"/>
    </xf>
    <xf numFmtId="0" fontId="10" fillId="6" borderId="15" xfId="2" applyBorder="1" applyAlignment="1">
      <alignment horizontal="center"/>
    </xf>
    <xf numFmtId="0" fontId="10" fillId="6" borderId="16" xfId="2" applyBorder="1" applyAlignment="1">
      <alignment horizontal="center"/>
    </xf>
  </cellXfs>
  <cellStyles count="5">
    <cellStyle name="Check Cell" xfId="3" builtinId="23"/>
    <cellStyle name="Hyperlink" xfId="4" builtinId="8"/>
    <cellStyle name="Input" xfId="2" builtinId="20"/>
    <cellStyle name="Neutral" xfId="1" builtinId="28"/>
    <cellStyle name="Normal" xfId="0" builtinId="0"/>
  </cellStyles>
  <dxfs count="25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1" tint="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CA" sz="1600"/>
              <a:t>Parallel</a:t>
            </a:r>
            <a:r>
              <a:rPr lang="en-CA" sz="1600" baseline="0"/>
              <a:t> Compressive Resistence vs. Length (D. Fir-L and S-P-F)</a:t>
            </a:r>
            <a:endParaRPr lang="en-CA" sz="1600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'(Graph N.A)'!$P$2</c:f>
              <c:strCache>
                <c:ptCount val="1"/>
                <c:pt idx="0">
                  <c:v>DFL X</c:v>
                </c:pt>
              </c:strCache>
            </c:strRef>
          </c:tx>
          <c:marker>
            <c:symbol val="diamond"/>
            <c:size val="2"/>
          </c:marker>
          <c:xVal>
            <c:numRef>
              <c:f>'(Graph N.A)'!$P$3:$P$63</c:f>
              <c:numCache>
                <c:formatCode>General</c:formatCode>
                <c:ptCount val="61"/>
                <c:pt idx="0">
                  <c:v>100</c:v>
                </c:pt>
                <c:pt idx="1">
                  <c:v>439.74358974358972</c:v>
                </c:pt>
                <c:pt idx="2">
                  <c:v>779.48717948717945</c:v>
                </c:pt>
                <c:pt idx="3">
                  <c:v>1119.2307692307691</c:v>
                </c:pt>
                <c:pt idx="4">
                  <c:v>1458.9743589743589</c:v>
                </c:pt>
                <c:pt idx="5">
                  <c:v>1798.7179487179487</c:v>
                </c:pt>
                <c:pt idx="6">
                  <c:v>2138.4615384615386</c:v>
                </c:pt>
                <c:pt idx="7">
                  <c:v>2478.2051282051284</c:v>
                </c:pt>
                <c:pt idx="8">
                  <c:v>2817.9487179487182</c:v>
                </c:pt>
                <c:pt idx="9">
                  <c:v>3157.6923076923081</c:v>
                </c:pt>
                <c:pt idx="10">
                  <c:v>3497.4358974358979</c:v>
                </c:pt>
                <c:pt idx="11">
                  <c:v>3837.1794871794878</c:v>
                </c:pt>
                <c:pt idx="12">
                  <c:v>4176.9230769230771</c:v>
                </c:pt>
                <c:pt idx="13">
                  <c:v>4516.666666666667</c:v>
                </c:pt>
                <c:pt idx="14">
                  <c:v>4856.4102564102568</c:v>
                </c:pt>
                <c:pt idx="15">
                  <c:v>5196.1538461538466</c:v>
                </c:pt>
                <c:pt idx="16">
                  <c:v>5535.8974358974365</c:v>
                </c:pt>
                <c:pt idx="17">
                  <c:v>5875.6410256410263</c:v>
                </c:pt>
                <c:pt idx="18">
                  <c:v>6215.3846153846162</c:v>
                </c:pt>
                <c:pt idx="19">
                  <c:v>6555.128205128206</c:v>
                </c:pt>
                <c:pt idx="20">
                  <c:v>6894.8717948717958</c:v>
                </c:pt>
                <c:pt idx="21">
                  <c:v>7234.6153846153857</c:v>
                </c:pt>
                <c:pt idx="22">
                  <c:v>7574.3589743589755</c:v>
                </c:pt>
                <c:pt idx="23">
                  <c:v>7914.1025641025653</c:v>
                </c:pt>
                <c:pt idx="24">
                  <c:v>8253.8461538461543</c:v>
                </c:pt>
                <c:pt idx="25">
                  <c:v>8593.5897435897441</c:v>
                </c:pt>
                <c:pt idx="26">
                  <c:v>8933.3333333333339</c:v>
                </c:pt>
                <c:pt idx="27">
                  <c:v>9273.0769230769238</c:v>
                </c:pt>
                <c:pt idx="28">
                  <c:v>9612.8205128205136</c:v>
                </c:pt>
                <c:pt idx="29">
                  <c:v>9952.5641025641035</c:v>
                </c:pt>
                <c:pt idx="30">
                  <c:v>10292.307692307693</c:v>
                </c:pt>
                <c:pt idx="31">
                  <c:v>10632.051282051283</c:v>
                </c:pt>
                <c:pt idx="32">
                  <c:v>10971.794871794873</c:v>
                </c:pt>
                <c:pt idx="33">
                  <c:v>11311.538461538463</c:v>
                </c:pt>
                <c:pt idx="34">
                  <c:v>11651.282051282053</c:v>
                </c:pt>
                <c:pt idx="35">
                  <c:v>11991.025641025642</c:v>
                </c:pt>
                <c:pt idx="36">
                  <c:v>12330.769230769232</c:v>
                </c:pt>
                <c:pt idx="37">
                  <c:v>12670.512820512822</c:v>
                </c:pt>
                <c:pt idx="38">
                  <c:v>13010.256410256412</c:v>
                </c:pt>
                <c:pt idx="39">
                  <c:v>13350.000000000002</c:v>
                </c:pt>
                <c:pt idx="40">
                  <c:v>13689.743589743592</c:v>
                </c:pt>
                <c:pt idx="41">
                  <c:v>14029.487179487181</c:v>
                </c:pt>
                <c:pt idx="42">
                  <c:v>14369.230769230771</c:v>
                </c:pt>
                <c:pt idx="43">
                  <c:v>14708.974358974361</c:v>
                </c:pt>
                <c:pt idx="44">
                  <c:v>15048.717948717951</c:v>
                </c:pt>
                <c:pt idx="45">
                  <c:v>15388.461538461541</c:v>
                </c:pt>
                <c:pt idx="46">
                  <c:v>15728.205128205131</c:v>
                </c:pt>
                <c:pt idx="47">
                  <c:v>16067.948717948721</c:v>
                </c:pt>
                <c:pt idx="48">
                  <c:v>16407.692307692309</c:v>
                </c:pt>
                <c:pt idx="49">
                  <c:v>16747.435897435898</c:v>
                </c:pt>
                <c:pt idx="50">
                  <c:v>17087.179487179488</c:v>
                </c:pt>
                <c:pt idx="51">
                  <c:v>17426.923076923078</c:v>
                </c:pt>
                <c:pt idx="52">
                  <c:v>17766.666666666668</c:v>
                </c:pt>
                <c:pt idx="53">
                  <c:v>18106.410256410258</c:v>
                </c:pt>
                <c:pt idx="54">
                  <c:v>18446.153846153848</c:v>
                </c:pt>
                <c:pt idx="55">
                  <c:v>18785.897435897437</c:v>
                </c:pt>
                <c:pt idx="56">
                  <c:v>19125.641025641027</c:v>
                </c:pt>
                <c:pt idx="57">
                  <c:v>19465.384615384617</c:v>
                </c:pt>
                <c:pt idx="58">
                  <c:v>19805.128205128207</c:v>
                </c:pt>
                <c:pt idx="59">
                  <c:v>20144.871794871797</c:v>
                </c:pt>
                <c:pt idx="60">
                  <c:v>20484.615384615387</c:v>
                </c:pt>
              </c:numCache>
            </c:numRef>
          </c:xVal>
          <c:yVal>
            <c:numRef>
              <c:f>'(Graph N.A)'!$T$3:$T$63</c:f>
              <c:numCache>
                <c:formatCode>General</c:formatCode>
                <c:ptCount val="61"/>
                <c:pt idx="0">
                  <c:v>93.310732482221383</c:v>
                </c:pt>
                <c:pt idx="1">
                  <c:v>76.968484251781234</c:v>
                </c:pt>
                <c:pt idx="2">
                  <c:v>71.446698717106543</c:v>
                </c:pt>
                <c:pt idx="3">
                  <c:v>68.160330198312153</c:v>
                </c:pt>
                <c:pt idx="4">
                  <c:v>65.844422387478787</c:v>
                </c:pt>
                <c:pt idx="5">
                  <c:v>64.066176005323101</c:v>
                </c:pt>
                <c:pt idx="6">
                  <c:v>62.626692776300267</c:v>
                </c:pt>
                <c:pt idx="7">
                  <c:v>61.418394216645758</c:v>
                </c:pt>
                <c:pt idx="8">
                  <c:v>60.376625958264846</c:v>
                </c:pt>
                <c:pt idx="9">
                  <c:v>59.4595269315449</c:v>
                </c:pt>
                <c:pt idx="10">
                  <c:v>58.638441260311588</c:v>
                </c:pt>
                <c:pt idx="11">
                  <c:v>57.892882887038226</c:v>
                </c:pt>
                <c:pt idx="12">
                  <c:v>57.207687509016317</c:v>
                </c:pt>
                <c:pt idx="13">
                  <c:v>56.571304780181869</c:v>
                </c:pt>
                <c:pt idx="14">
                  <c:v>55.974724703291585</c:v>
                </c:pt>
                <c:pt idx="15">
                  <c:v>55.410775839058324</c:v>
                </c:pt>
                <c:pt idx="16">
                  <c:v>54.873651271645585</c:v>
                </c:pt>
                <c:pt idx="17">
                  <c:v>54.358579349292945</c:v>
                </c:pt>
                <c:pt idx="18">
                  <c:v>53.861589417473517</c:v>
                </c:pt>
                <c:pt idx="19">
                  <c:v>53.379341615038896</c:v>
                </c:pt>
                <c:pt idx="20">
                  <c:v>52.909000922679247</c:v>
                </c:pt>
                <c:pt idx="21">
                  <c:v>52.448142430328495</c:v>
                </c:pt>
                <c:pt idx="22">
                  <c:v>51.994679042765028</c:v>
                </c:pt>
                <c:pt idx="23">
                  <c:v>51.546805580746764</c:v>
                </c:pt>
                <c:pt idx="24">
                  <c:v>51.102955039067247</c:v>
                </c:pt>
                <c:pt idx="25">
                  <c:v>50.661763976494996</c:v>
                </c:pt>
                <c:pt idx="26">
                  <c:v>50.222044844445598</c:v>
                </c:pt>
                <c:pt idx="27">
                  <c:v>49.782763641371318</c:v>
                </c:pt>
                <c:pt idx="28">
                  <c:v>49.343021690868191</c:v>
                </c:pt>
                <c:pt idx="29">
                  <c:v>48.902040636987053</c:v>
                </c:pt>
                <c:pt idx="30">
                  <c:v>48.459149965584096</c:v>
                </c:pt>
                <c:pt idx="31">
                  <c:v>48.013776519513762</c:v>
                </c:pt>
                <c:pt idx="32">
                  <c:v>47.565435594243198</c:v>
                </c:pt>
                <c:pt idx="33">
                  <c:v>47.113723290245979</c:v>
                </c:pt>
                <c:pt idx="34">
                  <c:v>46.658309867142144</c:v>
                </c:pt>
                <c:pt idx="35">
                  <c:v>46.198933897544322</c:v>
                </c:pt>
                <c:pt idx="36">
                  <c:v>45.735397059916025</c:v>
                </c:pt>
                <c:pt idx="37">
                  <c:v>45.267559442322046</c:v>
                </c:pt>
                <c:pt idx="38">
                  <c:v>44.795335254850642</c:v>
                </c:pt>
                <c:pt idx="39">
                  <c:v>44.318688869253691</c:v>
                </c:pt>
                <c:pt idx="40">
                  <c:v>43.837631121133533</c:v>
                </c:pt>
                <c:pt idx="41">
                  <c:v>43.352215823657176</c:v>
                </c:pt>
                <c:pt idx="42">
                  <c:v>42.86253645294417</c:v>
                </c:pt>
                <c:pt idx="43">
                  <c:v>42.368722974446534</c:v>
                </c:pt>
                <c:pt idx="44">
                  <c:v>41.870938787186745</c:v>
                </c:pt>
                <c:pt idx="45">
                  <c:v>41.369377768933504</c:v>
                </c:pt>
                <c:pt idx="46">
                  <c:v>40.864261410499481</c:v>
                </c:pt>
                <c:pt idx="47">
                  <c:v>40.355836031514656</c:v>
                </c:pt>
                <c:pt idx="48">
                  <c:v>39.844370073406012</c:v>
                </c:pt>
                <c:pt idx="49">
                  <c:v>39.330151468012922</c:v>
                </c:pt>
                <c:pt idx="50">
                  <c:v>38.813485082378584</c:v>
                </c:pt>
                <c:pt idx="51">
                  <c:v>38.294690241865808</c:v>
                </c:pt>
                <c:pt idx="52">
                  <c:v>37.774098334911486</c:v>
                </c:pt>
                <c:pt idx="53">
                  <c:v>37.252050503521772</c:v>
                </c:pt>
                <c:pt idx="54">
                  <c:v>36.728895424069165</c:v>
                </c:pt>
                <c:pt idx="55">
                  <c:v>36.204987183131564</c:v>
                </c:pt>
                <c:pt idx="56">
                  <c:v>35.680683253053438</c:v>
                </c:pt>
                <c:pt idx="57">
                  <c:v>35.15634257165285</c:v>
                </c:pt>
                <c:pt idx="58">
                  <c:v>34.632323730075854</c:v>
                </c:pt>
                <c:pt idx="59">
                  <c:v>34.108983272252893</c:v>
                </c:pt>
                <c:pt idx="60">
                  <c:v>33.586674108762558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'(Graph N.A)'!$V$2</c:f>
              <c:strCache>
                <c:ptCount val="1"/>
                <c:pt idx="0">
                  <c:v>DFL Y</c:v>
                </c:pt>
              </c:strCache>
            </c:strRef>
          </c:tx>
          <c:marker>
            <c:symbol val="square"/>
            <c:size val="2"/>
          </c:marker>
          <c:xVal>
            <c:numRef>
              <c:f>'(Graph N.A)'!$V$3:$V$63</c:f>
              <c:numCache>
                <c:formatCode>General</c:formatCode>
                <c:ptCount val="61"/>
                <c:pt idx="0">
                  <c:v>100</c:v>
                </c:pt>
                <c:pt idx="1">
                  <c:v>439.74358974358972</c:v>
                </c:pt>
                <c:pt idx="2">
                  <c:v>779.48717948717945</c:v>
                </c:pt>
                <c:pt idx="3">
                  <c:v>1119.2307692307691</c:v>
                </c:pt>
                <c:pt idx="4">
                  <c:v>1458.9743589743589</c:v>
                </c:pt>
                <c:pt idx="5">
                  <c:v>1798.7179487179487</c:v>
                </c:pt>
                <c:pt idx="6">
                  <c:v>2138.4615384615386</c:v>
                </c:pt>
                <c:pt idx="7">
                  <c:v>2478.2051282051284</c:v>
                </c:pt>
                <c:pt idx="8">
                  <c:v>2817.9487179487182</c:v>
                </c:pt>
                <c:pt idx="9">
                  <c:v>3157.6923076923081</c:v>
                </c:pt>
                <c:pt idx="10">
                  <c:v>3497.4358974358979</c:v>
                </c:pt>
                <c:pt idx="11">
                  <c:v>3837.1794871794878</c:v>
                </c:pt>
                <c:pt idx="12">
                  <c:v>4176.9230769230771</c:v>
                </c:pt>
                <c:pt idx="13">
                  <c:v>4516.666666666667</c:v>
                </c:pt>
                <c:pt idx="14">
                  <c:v>4856.4102564102568</c:v>
                </c:pt>
                <c:pt idx="15">
                  <c:v>5196.1538461538466</c:v>
                </c:pt>
                <c:pt idx="16">
                  <c:v>5535.8974358974365</c:v>
                </c:pt>
                <c:pt idx="17">
                  <c:v>5875.6410256410263</c:v>
                </c:pt>
                <c:pt idx="18">
                  <c:v>6215.3846153846162</c:v>
                </c:pt>
                <c:pt idx="19">
                  <c:v>6555.128205128206</c:v>
                </c:pt>
                <c:pt idx="20">
                  <c:v>6894.8717948717958</c:v>
                </c:pt>
                <c:pt idx="21">
                  <c:v>7234.6153846153857</c:v>
                </c:pt>
                <c:pt idx="22">
                  <c:v>7574.3589743589755</c:v>
                </c:pt>
                <c:pt idx="23">
                  <c:v>7914.1025641025653</c:v>
                </c:pt>
                <c:pt idx="24">
                  <c:v>8253.8461538461543</c:v>
                </c:pt>
                <c:pt idx="25">
                  <c:v>8593.5897435897441</c:v>
                </c:pt>
                <c:pt idx="26">
                  <c:v>8933.3333333333339</c:v>
                </c:pt>
                <c:pt idx="27">
                  <c:v>9273.0769230769238</c:v>
                </c:pt>
                <c:pt idx="28">
                  <c:v>9612.8205128205136</c:v>
                </c:pt>
                <c:pt idx="29">
                  <c:v>9952.5641025641035</c:v>
                </c:pt>
                <c:pt idx="30">
                  <c:v>10292.307692307693</c:v>
                </c:pt>
                <c:pt idx="31">
                  <c:v>10632.051282051283</c:v>
                </c:pt>
                <c:pt idx="32">
                  <c:v>10971.794871794873</c:v>
                </c:pt>
                <c:pt idx="33">
                  <c:v>11311.538461538463</c:v>
                </c:pt>
                <c:pt idx="34">
                  <c:v>11651.282051282053</c:v>
                </c:pt>
                <c:pt idx="35">
                  <c:v>11991.025641025642</c:v>
                </c:pt>
                <c:pt idx="36">
                  <c:v>12330.769230769232</c:v>
                </c:pt>
                <c:pt idx="37">
                  <c:v>12670.512820512822</c:v>
                </c:pt>
                <c:pt idx="38">
                  <c:v>13010.256410256412</c:v>
                </c:pt>
                <c:pt idx="39">
                  <c:v>13350.000000000002</c:v>
                </c:pt>
                <c:pt idx="40">
                  <c:v>13689.743589743592</c:v>
                </c:pt>
                <c:pt idx="41">
                  <c:v>14029.487179487181</c:v>
                </c:pt>
                <c:pt idx="42">
                  <c:v>14369.230769230771</c:v>
                </c:pt>
                <c:pt idx="43">
                  <c:v>14708.974358974361</c:v>
                </c:pt>
                <c:pt idx="44">
                  <c:v>15048.717948717951</c:v>
                </c:pt>
                <c:pt idx="45">
                  <c:v>15388.461538461541</c:v>
                </c:pt>
                <c:pt idx="46">
                  <c:v>15728.205128205131</c:v>
                </c:pt>
                <c:pt idx="47">
                  <c:v>16067.948717948721</c:v>
                </c:pt>
                <c:pt idx="48">
                  <c:v>16407.692307692309</c:v>
                </c:pt>
                <c:pt idx="49">
                  <c:v>16747.435897435898</c:v>
                </c:pt>
                <c:pt idx="50">
                  <c:v>17087.179487179488</c:v>
                </c:pt>
                <c:pt idx="51">
                  <c:v>17426.923076923078</c:v>
                </c:pt>
                <c:pt idx="52">
                  <c:v>17766.666666666668</c:v>
                </c:pt>
                <c:pt idx="53">
                  <c:v>18106.410256410258</c:v>
                </c:pt>
                <c:pt idx="54">
                  <c:v>18446.153846153848</c:v>
                </c:pt>
                <c:pt idx="55">
                  <c:v>18785.897435897437</c:v>
                </c:pt>
                <c:pt idx="56">
                  <c:v>19125.641025641027</c:v>
                </c:pt>
                <c:pt idx="57">
                  <c:v>19465.384615384617</c:v>
                </c:pt>
                <c:pt idx="58">
                  <c:v>19805.128205128207</c:v>
                </c:pt>
                <c:pt idx="59">
                  <c:v>20144.871794871797</c:v>
                </c:pt>
                <c:pt idx="60">
                  <c:v>20484.615384615387</c:v>
                </c:pt>
              </c:numCache>
            </c:numRef>
          </c:xVal>
          <c:yVal>
            <c:numRef>
              <c:f>'(Graph N.A)'!$Z$3:$Z$63</c:f>
              <c:numCache>
                <c:formatCode>General</c:formatCode>
                <c:ptCount val="61"/>
                <c:pt idx="0">
                  <c:v>93.310732385915585</c:v>
                </c:pt>
                <c:pt idx="1">
                  <c:v>76.968478679747875</c:v>
                </c:pt>
                <c:pt idx="2">
                  <c:v>71.446671975935658</c:v>
                </c:pt>
                <c:pt idx="3">
                  <c:v>68.160258152099715</c:v>
                </c:pt>
                <c:pt idx="4">
                  <c:v>65.844273461899107</c:v>
                </c:pt>
                <c:pt idx="5">
                  <c:v>64.06591180439554</c:v>
                </c:pt>
                <c:pt idx="6">
                  <c:v>62.626268538205665</c:v>
                </c:pt>
                <c:pt idx="7">
                  <c:v>61.417759187734781</c:v>
                </c:pt>
                <c:pt idx="8">
                  <c:v>60.375723723069704</c:v>
                </c:pt>
                <c:pt idx="9">
                  <c:v>59.458295720075149</c:v>
                </c:pt>
                <c:pt idx="10">
                  <c:v>58.636814245925237</c:v>
                </c:pt>
                <c:pt idx="11">
                  <c:v>57.890788483789663</c:v>
                </c:pt>
                <c:pt idx="12">
                  <c:v>57.205049674719362</c:v>
                </c:pt>
                <c:pt idx="13">
                  <c:v>56.568043329671227</c:v>
                </c:pt>
                <c:pt idx="14">
                  <c:v>55.970755635119566</c:v>
                </c:pt>
                <c:pt idx="15">
                  <c:v>55.406011677918379</c:v>
                </c:pt>
                <c:pt idx="16">
                  <c:v>54.868001428054228</c:v>
                </c:pt>
                <c:pt idx="17">
                  <c:v>54.351950497417661</c:v>
                </c:pt>
                <c:pt idx="18">
                  <c:v>53.853885891429613</c:v>
                </c:pt>
                <c:pt idx="19">
                  <c:v>53.370465823465288</c:v>
                </c:pt>
                <c:pt idx="20">
                  <c:v>52.898853780930942</c:v>
                </c:pt>
                <c:pt idx="21">
                  <c:v>52.436623809181263</c:v>
                </c:pt>
                <c:pt idx="22">
                  <c:v>51.981688232114898</c:v>
                </c:pt>
                <c:pt idx="23">
                  <c:v>51.532241766399068</c:v>
                </c:pt>
                <c:pt idx="24">
                  <c:v>51.086717790351464</c:v>
                </c:pt>
                <c:pt idx="25">
                  <c:v>50.643753742112381</c:v>
                </c:pt>
                <c:pt idx="26">
                  <c:v>50.202163453661342</c:v>
                </c:pt>
                <c:pt idx="27">
                  <c:v>49.760914807404227</c:v>
                </c:pt>
                <c:pt idx="28">
                  <c:v>49.319111513113022</c:v>
                </c:pt>
                <c:pt idx="29">
                  <c:v>48.875978098531789</c:v>
                </c:pt>
                <c:pt idx="30">
                  <c:v>48.430847422358525</c:v>
                </c:pt>
                <c:pt idx="31">
                  <c:v>47.983150177331147</c:v>
                </c:pt>
                <c:pt idx="32">
                  <c:v>47.532405969975336</c:v>
                </c:pt>
                <c:pt idx="33">
                  <c:v>47.078215653404165</c:v>
                </c:pt>
                <c:pt idx="34">
                  <c:v>46.620254658224425</c:v>
                </c:pt>
                <c:pt idx="35">
                  <c:v>46.158267119651228</c:v>
                </c:pt>
                <c:pt idx="36">
                  <c:v>45.692060640331896</c:v>
                </c:pt>
                <c:pt idx="37">
                  <c:v>45.221501561004409</c:v>
                </c:pt>
                <c:pt idx="38">
                  <c:v>44.746510637062386</c:v>
                </c:pt>
                <c:pt idx="39">
                  <c:v>44.267059039907267</c:v>
                </c:pt>
                <c:pt idx="40">
                  <c:v>43.783164618788213</c:v>
                </c:pt>
                <c:pt idx="41">
                  <c:v>43.294888372512496</c:v>
                </c:pt>
                <c:pt idx="42">
                  <c:v>42.802331091599754</c:v>
                </c:pt>
                <c:pt idx="43">
                  <c:v>42.305630140641505</c:v>
                </c:pt>
                <c:pt idx="44">
                  <c:v>41.80495635818486</c:v>
                </c:pt>
                <c:pt idx="45">
                  <c:v>41.300511057674584</c:v>
                </c:pt>
                <c:pt idx="46">
                  <c:v>40.792523118086038</c:v>
                </c:pt>
                <c:pt idx="47">
                  <c:v>40.281246157038034</c:v>
                </c:pt>
                <c:pt idx="48">
                  <c:v>39.766955782531348</c:v>
                </c:pt>
                <c:pt idx="49">
                  <c:v>39.249946922130441</c:v>
                </c:pt>
                <c:pt idx="50">
                  <c:v>38.730531230485283</c:v>
                </c:pt>
                <c:pt idx="51">
                  <c:v>38.209034577660319</c:v>
                </c:pt>
                <c:pt idx="52">
                  <c:v>37.685794621863032</c:v>
                </c:pt>
                <c:pt idx="53">
                  <c:v>37.161158470908035</c:v>
                </c:pt>
                <c:pt idx="54">
                  <c:v>36.635480437165292</c:v>
                </c:pt>
                <c:pt idx="55">
                  <c:v>36.109119890873338</c:v>
                </c:pt>
                <c:pt idx="56">
                  <c:v>35.582439216590551</c:v>
                </c:pt>
                <c:pt idx="57">
                  <c:v>35.055801877254858</c:v>
                </c:pt>
                <c:pt idx="58">
                  <c:v>34.52957058985524</c:v>
                </c:pt>
                <c:pt idx="59">
                  <c:v>34.004105616128534</c:v>
                </c:pt>
                <c:pt idx="60">
                  <c:v>33.479763171007001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600096"/>
        <c:axId val="420597376"/>
      </c:scatterChart>
      <c:valAx>
        <c:axId val="420600096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Length, L (mm)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20597376"/>
        <c:crosses val="autoZero"/>
        <c:crossBetween val="midCat"/>
      </c:valAx>
      <c:valAx>
        <c:axId val="420597376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Parallel</a:t>
                </a:r>
                <a:r>
                  <a:rPr lang="en-CA" baseline="0"/>
                  <a:t> Compressive Resistence, Pr (kN)</a:t>
                </a:r>
                <a:endParaRPr lang="en-CA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206000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10391</xdr:colOff>
      <xdr:row>46</xdr:row>
      <xdr:rowOff>96981</xdr:rowOff>
    </xdr:from>
    <xdr:ext cx="914400" cy="264560"/>
    <xdr:sp macro="" textlink="">
      <xdr:nvSpPr>
        <xdr:cNvPr id="4" name="TextBox 3"/>
        <xdr:cNvSpPr txBox="1"/>
      </xdr:nvSpPr>
      <xdr:spPr>
        <a:xfrm>
          <a:off x="24221209" y="572539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31</xdr:col>
      <xdr:colOff>564881</xdr:colOff>
      <xdr:row>46</xdr:row>
      <xdr:rowOff>35563</xdr:rowOff>
    </xdr:from>
    <xdr:ext cx="2760518" cy="6910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24210694" y="10786907"/>
              <a:ext cx="2760518" cy="6910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CA" sz="1100" b="1"/>
                <a:t>=</a:t>
              </a:r>
              <a14:m>
                <m:oMath xmlns:m="http://schemas.openxmlformats.org/officeDocument/2006/math">
                  <m:sSup>
                    <m:sSupPr>
                      <m:ctrlPr>
                        <a:rPr lang="en-CA" sz="1100" b="1" i="1">
                          <a:latin typeface="Cambria Math" panose="02040503050406030204" pitchFamily="18" charset="0"/>
                        </a:rPr>
                      </m:ctrlPr>
                    </m:sSupPr>
                    <m:e>
                      <m:d>
                        <m:dPr>
                          <m:begChr m:val="["/>
                          <m:endChr m:val="]"/>
                          <m:ctrlPr>
                            <a:rPr lang="en-CA" sz="11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lang="en-CA" sz="11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𝟏</m:t>
                          </m:r>
                          <m:r>
                            <a:rPr lang="en-CA" sz="11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.</m:t>
                          </m:r>
                          <m:r>
                            <a:rPr lang="en-CA" sz="11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𝟎</m:t>
                          </m:r>
                          <m:r>
                            <a:rPr lang="en-CA" sz="11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+ </m:t>
                          </m:r>
                          <m:f>
                            <m:fPr>
                              <m:ctrlPr>
                                <a:rPr lang="en-CA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fPr>
                            <m:num>
                              <m:sSub>
                                <m:sSubPr>
                                  <m:ctrlPr>
                                    <a:rPr lang="en-CA" sz="1100" b="1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lang="en-CA" sz="1100" b="1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  <m:t>𝑭</m:t>
                                  </m:r>
                                </m:e>
                                <m:sub>
                                  <m:r>
                                    <a:rPr lang="en-CA" sz="1100" b="1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  <m:t>𝑪</m:t>
                                  </m:r>
                                </m:sub>
                              </m:sSub>
                              <m:sSub>
                                <m:sSubPr>
                                  <m:ctrlPr>
                                    <a:rPr lang="en-CA" sz="1100" b="1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lang="en-CA" sz="1100" b="1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  <m:t>𝑲</m:t>
                                  </m:r>
                                </m:e>
                                <m:sub>
                                  <m:r>
                                    <a:rPr lang="en-CA" sz="1100" b="1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  <m:t>𝒁𝑪𝒈</m:t>
                                  </m:r>
                                </m:sub>
                              </m:sSub>
                              <m:sSup>
                                <m:sSupPr>
                                  <m:ctrlPr>
                                    <a:rPr lang="en-CA" sz="1100" b="1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pPr>
                                <m:e>
                                  <m:sSub>
                                    <m:sSubPr>
                                      <m:ctrlPr>
                                        <a:rPr lang="en-CA" sz="1100" b="1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 panose="02040503050406030204" pitchFamily="18" charset="0"/>
                                          <a:ea typeface="+mn-ea"/>
                                          <a:cs typeface="+mn-cs"/>
                                        </a:rPr>
                                      </m:ctrlPr>
                                    </m:sSubPr>
                                    <m:e>
                                      <m:r>
                                        <a:rPr lang="en-CA" sz="1100" b="1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/>
                                          <a:ea typeface="+mn-ea"/>
                                          <a:cs typeface="+mn-cs"/>
                                        </a:rPr>
                                        <m:t>𝑪</m:t>
                                      </m:r>
                                    </m:e>
                                    <m:sub>
                                      <m:r>
                                        <a:rPr lang="en-CA" sz="1100" b="1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/>
                                          <a:ea typeface="+mn-ea"/>
                                          <a:cs typeface="+mn-cs"/>
                                        </a:rPr>
                                        <m:t>𝑪</m:t>
                                      </m:r>
                                    </m:sub>
                                  </m:sSub>
                                </m:e>
                                <m:sup>
                                  <m:r>
                                    <a:rPr lang="en-CA" sz="1100" b="1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  <m:t>𝟑</m:t>
                                  </m:r>
                                </m:sup>
                              </m:sSup>
                            </m:num>
                            <m:den>
                              <m:r>
                                <a:rPr lang="en-CA" sz="11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𝟑𝟓</m:t>
                              </m:r>
                              <m:sSub>
                                <m:sSubPr>
                                  <m:ctrlPr>
                                    <a:rPr lang="en-CA" sz="1100" b="1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lang="en-CA" sz="1100" b="1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  <m:t>𝑬</m:t>
                                  </m:r>
                                </m:e>
                                <m:sub>
                                  <m:r>
                                    <a:rPr lang="en-CA" sz="1100" b="1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  <m:t>𝟎𝟓</m:t>
                                  </m:r>
                                </m:sub>
                              </m:sSub>
                              <m:sSub>
                                <m:sSubPr>
                                  <m:ctrlPr>
                                    <a:rPr lang="en-CA" sz="1100" b="1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lang="en-CA" sz="1100" b="1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  <m:t>𝑲</m:t>
                                  </m:r>
                                </m:e>
                                <m:sub>
                                  <m:r>
                                    <a:rPr lang="en-CA" sz="1100" b="1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  <m:t>𝑺𝑬</m:t>
                                  </m:r>
                                </m:sub>
                              </m:sSub>
                              <m:sSub>
                                <m:sSubPr>
                                  <m:ctrlPr>
                                    <a:rPr lang="en-CA" sz="1100" b="1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lang="en-CA" sz="1100" b="1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  <m:t>𝑲</m:t>
                                  </m:r>
                                </m:e>
                                <m:sub>
                                  <m:r>
                                    <a:rPr lang="en-CA" sz="1100" b="1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  <m:t>𝑻</m:t>
                                  </m:r>
                                </m:sub>
                              </m:sSub>
                            </m:den>
                          </m:f>
                          <m:r>
                            <m:rPr>
                              <m:nor/>
                            </m:rPr>
                            <a:rPr lang="en-CA" b="1">
                              <a:effectLst/>
                            </a:rPr>
                            <m:t> </m:t>
                          </m:r>
                        </m:e>
                      </m:d>
                    </m:e>
                    <m:sup>
                      <m:eqArr>
                        <m:eqArrPr>
                          <m:ctrlPr>
                            <a:rPr lang="en-CA" sz="1100" b="1" i="1">
                              <a:latin typeface="Cambria Math" panose="02040503050406030204" pitchFamily="18" charset="0"/>
                            </a:rPr>
                          </m:ctrlPr>
                        </m:eqArrPr>
                        <m:e/>
                        <m:e>
                          <m:r>
                            <a:rPr lang="en-CA" sz="1100" b="1" i="1">
                              <a:latin typeface="Cambria Math"/>
                            </a:rPr>
                            <m:t>−</m:t>
                          </m:r>
                          <m:r>
                            <a:rPr lang="en-CA" sz="1100" b="1" i="1">
                              <a:latin typeface="Cambria Math"/>
                            </a:rPr>
                            <m:t>𝟏</m:t>
                          </m:r>
                        </m:e>
                      </m:eqArr>
                    </m:sup>
                  </m:sSup>
                </m:oMath>
              </a14:m>
              <a:endParaRPr lang="en-CA" sz="1100" b="1" i="1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24210694" y="10786907"/>
              <a:ext cx="2760518" cy="6910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CA" sz="1100" b="1"/>
                <a:t>=</a:t>
              </a:r>
              <a:r>
                <a:rPr lang="en-CA" sz="11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[𝟏.𝟎+ (𝑭_𝑪 𝑲_𝒁𝑪𝒈 〖𝑪_𝑪〗^𝟑)/(𝟑𝟓𝑬_𝟎𝟓 𝑲_𝑺𝑬 𝑲_𝑻 ) "</a:t>
              </a:r>
              <a:r>
                <a:rPr lang="en-CA" b="1" i="0">
                  <a:effectLst/>
                </a:rPr>
                <a:t> </a:t>
              </a:r>
              <a:r>
                <a:rPr lang="en-CA" b="1" i="0">
                  <a:effectLst/>
                  <a:latin typeface="Cambria Math"/>
                </a:rPr>
                <a:t>" ]</a:t>
              </a:r>
              <a:r>
                <a:rPr lang="en-CA" sz="1100" b="1" i="0">
                  <a:effectLst/>
                  <a:latin typeface="Cambria Math"/>
                </a:rPr>
                <a:t>^█(@</a:t>
              </a:r>
              <a:r>
                <a:rPr lang="en-CA" sz="1100" b="1" i="0">
                  <a:latin typeface="Cambria Math"/>
                </a:rPr>
                <a:t>−𝟏)</a:t>
              </a:r>
              <a:endParaRPr lang="en-CA" sz="1100" b="1" i="1"/>
            </a:p>
          </xdr:txBody>
        </xdr:sp>
      </mc:Fallback>
    </mc:AlternateContent>
    <xdr:clientData/>
  </xdr:oneCellAnchor>
  <xdr:twoCellAnchor editAs="oneCell">
    <xdr:from>
      <xdr:col>0</xdr:col>
      <xdr:colOff>503464</xdr:colOff>
      <xdr:row>45</xdr:row>
      <xdr:rowOff>80842</xdr:rowOff>
    </xdr:from>
    <xdr:to>
      <xdr:col>3</xdr:col>
      <xdr:colOff>476250</xdr:colOff>
      <xdr:row>69</xdr:row>
      <xdr:rowOff>56607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503464" y="10523706"/>
          <a:ext cx="2951513" cy="49114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180975</xdr:colOff>
      <xdr:row>2</xdr:row>
      <xdr:rowOff>76200</xdr:rowOff>
    </xdr:from>
    <xdr:to>
      <xdr:col>18</xdr:col>
      <xdr:colOff>571500</xdr:colOff>
      <xdr:row>36</xdr:row>
      <xdr:rowOff>104775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533400"/>
          <a:ext cx="7705725" cy="6505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204107</xdr:colOff>
      <xdr:row>22</xdr:row>
      <xdr:rowOff>27214</xdr:rowOff>
    </xdr:from>
    <xdr:to>
      <xdr:col>14</xdr:col>
      <xdr:colOff>68036</xdr:colOff>
      <xdr:row>44</xdr:row>
      <xdr:rowOff>178253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P1155"/>
  <sheetViews>
    <sheetView showGridLines="0" tabSelected="1" zoomScale="80" zoomScaleNormal="80" workbookViewId="0">
      <selection activeCell="J55" sqref="J55"/>
    </sheetView>
  </sheetViews>
  <sheetFormatPr defaultRowHeight="15" x14ac:dyDescent="0.25"/>
  <cols>
    <col min="1" max="1" width="13.42578125" customWidth="1"/>
    <col min="2" max="2" width="18.5703125" customWidth="1"/>
    <col min="3" max="3" width="12.42578125" customWidth="1"/>
    <col min="5" max="5" width="11.85546875" customWidth="1"/>
    <col min="6" max="6" width="9.140625" customWidth="1"/>
    <col min="8" max="8" width="9.140625" style="29"/>
    <col min="9" max="9" width="9.140625" customWidth="1"/>
    <col min="10" max="10" width="18" customWidth="1"/>
    <col min="11" max="11" width="11" customWidth="1"/>
    <col min="12" max="12" width="13.5703125" bestFit="1" customWidth="1"/>
    <col min="14" max="14" width="9.85546875" customWidth="1"/>
    <col min="15" max="17" width="9.140625" style="29"/>
    <col min="18" max="18" width="19.42578125" bestFit="1" customWidth="1"/>
    <col min="19" max="19" width="17.140625" customWidth="1"/>
    <col min="20" max="20" width="10.85546875" bestFit="1" customWidth="1"/>
    <col min="22" max="22" width="12.28515625" customWidth="1"/>
    <col min="23" max="23" width="14.7109375" customWidth="1"/>
    <col min="24" max="24" width="11.7109375" customWidth="1"/>
    <col min="25" max="25" width="11.28515625" customWidth="1"/>
    <col min="26" max="26" width="11.85546875" customWidth="1"/>
    <col min="32" max="32" width="12" customWidth="1"/>
    <col min="33" max="33" width="11.28515625" customWidth="1"/>
    <col min="34" max="34" width="15.7109375" customWidth="1"/>
    <col min="35" max="35" width="11.5703125" customWidth="1"/>
    <col min="36" max="36" width="12.5703125" customWidth="1"/>
  </cols>
  <sheetData>
    <row r="1" spans="1:42" s="29" customFormat="1" ht="23.25" customHeight="1" x14ac:dyDescent="0.55000000000000004">
      <c r="A1" s="117" t="s">
        <v>252</v>
      </c>
      <c r="B1" s="117"/>
      <c r="L1" s="123"/>
      <c r="M1" s="123"/>
      <c r="N1" s="123"/>
      <c r="O1" s="123"/>
      <c r="P1" s="123"/>
      <c r="Q1" s="123"/>
    </row>
    <row r="2" spans="1:42" s="29" customFormat="1" ht="27.75" x14ac:dyDescent="0.55000000000000004">
      <c r="A2" s="118" t="s">
        <v>249</v>
      </c>
      <c r="B2" s="117"/>
      <c r="L2" s="122"/>
      <c r="M2" s="122"/>
      <c r="N2" s="122"/>
    </row>
    <row r="3" spans="1:42" s="29" customFormat="1" ht="16.5" customHeight="1" x14ac:dyDescent="0.35">
      <c r="A3" s="119" t="s">
        <v>250</v>
      </c>
      <c r="B3" s="119"/>
      <c r="H3" s="74" t="s">
        <v>253</v>
      </c>
      <c r="I3" s="121" t="s">
        <v>254</v>
      </c>
      <c r="J3" s="122"/>
      <c r="K3" s="122"/>
      <c r="L3" s="122"/>
    </row>
    <row r="4" spans="1:42" s="29" customFormat="1" ht="17.25" x14ac:dyDescent="0.35">
      <c r="A4" s="120" t="s">
        <v>251</v>
      </c>
      <c r="B4" s="120"/>
      <c r="I4" s="126" t="s">
        <v>255</v>
      </c>
    </row>
    <row r="5" spans="1:42" s="29" customFormat="1" ht="17.25" x14ac:dyDescent="0.35">
      <c r="A5" s="120"/>
      <c r="B5" s="120"/>
    </row>
    <row r="6" spans="1:42" s="4" customFormat="1" ht="22.5" thickBot="1" x14ac:dyDescent="0.5">
      <c r="A6" s="60" t="s">
        <v>77</v>
      </c>
      <c r="B6" s="186" t="s">
        <v>242</v>
      </c>
      <c r="C6" s="186"/>
      <c r="D6" s="186"/>
      <c r="E6" s="186"/>
      <c r="F6" s="186"/>
      <c r="G6" s="186"/>
      <c r="H6" s="186"/>
      <c r="I6" s="8"/>
      <c r="J6" s="8"/>
      <c r="K6" s="8"/>
      <c r="L6" s="46"/>
      <c r="M6" s="46"/>
      <c r="N6" s="46"/>
      <c r="O6" s="46"/>
      <c r="P6" s="46"/>
      <c r="Q6" s="62" t="s">
        <v>275</v>
      </c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62" t="s">
        <v>218</v>
      </c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</row>
    <row r="7" spans="1:42" s="4" customFormat="1" x14ac:dyDescent="0.25">
      <c r="H7" s="29"/>
      <c r="O7" s="61"/>
      <c r="P7" s="24"/>
      <c r="Q7" s="63"/>
      <c r="AD7" s="63"/>
      <c r="AE7" s="27"/>
    </row>
    <row r="8" spans="1:42" s="4" customFormat="1" ht="17.25" x14ac:dyDescent="0.35">
      <c r="A8" s="7"/>
      <c r="B8" s="73" t="s">
        <v>185</v>
      </c>
      <c r="C8" s="22"/>
      <c r="D8" s="22"/>
      <c r="E8" s="22"/>
      <c r="F8" s="36"/>
      <c r="G8" s="36"/>
      <c r="H8" s="36"/>
      <c r="I8" s="36"/>
      <c r="J8" s="36"/>
      <c r="K8" s="36"/>
      <c r="L8" s="36"/>
      <c r="M8" s="36"/>
      <c r="N8" s="36"/>
      <c r="O8" s="36"/>
      <c r="P8" s="105"/>
      <c r="Q8" s="65"/>
      <c r="R8" s="73" t="s">
        <v>235</v>
      </c>
      <c r="S8" s="36"/>
      <c r="T8" s="36"/>
      <c r="U8" s="36"/>
      <c r="V8" s="36"/>
      <c r="W8" s="36"/>
      <c r="X8" s="36"/>
      <c r="Y8" s="36"/>
      <c r="Z8" s="36"/>
      <c r="AA8" s="36"/>
      <c r="AB8" s="36"/>
      <c r="AC8" s="105"/>
      <c r="AD8" s="63"/>
      <c r="AE8" s="3" t="s">
        <v>232</v>
      </c>
    </row>
    <row r="9" spans="1:42" s="4" customFormat="1" ht="15.75" thickBot="1" x14ac:dyDescent="0.3">
      <c r="G9" s="20"/>
      <c r="H9" s="20"/>
      <c r="J9" s="20"/>
      <c r="O9" s="24"/>
      <c r="P9" s="24"/>
      <c r="Q9" s="63"/>
      <c r="AD9" s="63"/>
      <c r="AF9" s="29" t="s">
        <v>219</v>
      </c>
      <c r="AG9" s="29"/>
      <c r="AH9" s="29"/>
      <c r="AI9" s="29"/>
      <c r="AJ9" s="29"/>
    </row>
    <row r="10" spans="1:42" s="4" customFormat="1" ht="16.5" thickTop="1" thickBot="1" x14ac:dyDescent="0.3">
      <c r="A10" s="7"/>
      <c r="B10" s="7"/>
      <c r="D10" s="188" t="s">
        <v>174</v>
      </c>
      <c r="E10" s="188"/>
      <c r="F10" s="188"/>
      <c r="G10" s="188"/>
      <c r="H10" s="29"/>
      <c r="K10" s="171" t="s">
        <v>3</v>
      </c>
      <c r="L10" s="172"/>
      <c r="M10" s="172"/>
      <c r="N10" s="173"/>
      <c r="P10" s="29"/>
      <c r="Q10" s="63"/>
      <c r="W10" s="58"/>
      <c r="Y10" s="182" t="s">
        <v>180</v>
      </c>
      <c r="Z10" s="182"/>
      <c r="AD10" s="63"/>
      <c r="AF10" s="29" t="s">
        <v>223</v>
      </c>
      <c r="AG10" s="29"/>
      <c r="AH10" s="29"/>
      <c r="AI10" s="29"/>
      <c r="AJ10" s="29"/>
    </row>
    <row r="11" spans="1:42" s="4" customFormat="1" ht="19.5" thickTop="1" thickBot="1" x14ac:dyDescent="0.4">
      <c r="A11" s="7"/>
      <c r="B11" s="7"/>
      <c r="C11" s="95" t="s">
        <v>74</v>
      </c>
      <c r="D11" s="183" t="s">
        <v>42</v>
      </c>
      <c r="E11" s="183"/>
      <c r="F11" s="183"/>
      <c r="G11" s="183"/>
      <c r="H11" s="29"/>
      <c r="K11" s="68" t="s">
        <v>197</v>
      </c>
      <c r="L11" s="68">
        <f>IF(DESIGN!D13=Lists!A10, 1.1, 1)</f>
        <v>1</v>
      </c>
      <c r="M11" s="68" t="s">
        <v>195</v>
      </c>
      <c r="N11" s="68">
        <f>IF(OR(O31&gt;0,O39&gt;0),0.65,0)</f>
        <v>0.65</v>
      </c>
      <c r="P11" s="29"/>
      <c r="Q11" s="63"/>
      <c r="R11" s="85" t="s">
        <v>238</v>
      </c>
      <c r="S11" s="145" t="s">
        <v>236</v>
      </c>
      <c r="T11" s="101"/>
      <c r="U11" s="85" t="s">
        <v>35</v>
      </c>
      <c r="V11" s="85" t="s">
        <v>23</v>
      </c>
      <c r="W11" s="85" t="s">
        <v>24</v>
      </c>
      <c r="X11" s="83"/>
      <c r="Y11" s="85" t="s">
        <v>178</v>
      </c>
      <c r="Z11" s="85" t="s">
        <v>179</v>
      </c>
      <c r="AD11" s="63"/>
      <c r="AF11" s="29" t="s">
        <v>224</v>
      </c>
      <c r="AG11" s="29"/>
      <c r="AH11" s="29"/>
      <c r="AI11" s="29"/>
      <c r="AJ11" s="29"/>
    </row>
    <row r="12" spans="1:42" s="4" customFormat="1" ht="19.5" thickTop="1" thickBot="1" x14ac:dyDescent="0.4">
      <c r="A12" s="7"/>
      <c r="B12" s="7"/>
      <c r="C12" s="95" t="s">
        <v>75</v>
      </c>
      <c r="D12" s="183" t="s">
        <v>51</v>
      </c>
      <c r="E12" s="183"/>
      <c r="F12" s="183"/>
      <c r="G12" s="183"/>
      <c r="H12" s="5" t="str">
        <f>IF(L17="N/A", "Change to an available grade", " ")</f>
        <v xml:space="preserve"> </v>
      </c>
      <c r="I12" s="123"/>
      <c r="J12" s="29"/>
      <c r="K12" s="68" t="s">
        <v>194</v>
      </c>
      <c r="L12" s="68">
        <f>IF(DESIGN!D14=Lists!A5, 1, 0.75)</f>
        <v>0.75</v>
      </c>
      <c r="M12" s="68" t="s">
        <v>195</v>
      </c>
      <c r="N12" s="68">
        <f>IF(OR(O32&gt;0,O33&gt;0,O40&gt;0),1,0)</f>
        <v>0</v>
      </c>
      <c r="P12" s="29"/>
      <c r="Q12" s="63"/>
      <c r="R12" s="86">
        <f>N11</f>
        <v>0.65</v>
      </c>
      <c r="S12" s="146">
        <f>0.8*$L$21*$L$46*V12*W12/1000</f>
        <v>436.67036587280205</v>
      </c>
      <c r="T12" s="101"/>
      <c r="U12" s="85">
        <f>G1072</f>
        <v>18.045112781954888</v>
      </c>
      <c r="V12" s="86">
        <f>IF(H48=0,0,IF(0.68*(L47)^-0.13&gt;1,1,0.68*(L47)^-0.13))</f>
        <v>0.76048853972147357</v>
      </c>
      <c r="W12" s="86">
        <f>(1+$L$21*V12*U12^3/(35*$L$19*$L$14*$L$13))^-1</f>
        <v>0.82883558345517594</v>
      </c>
      <c r="X12" s="83"/>
      <c r="Y12" s="86">
        <f>IF(S12&gt;=MAX(L30,O39), 0, 1)</f>
        <v>0</v>
      </c>
      <c r="Z12" s="86">
        <f>IF(AND(U12&lt;=50, U12&gt;=0), 0, 1)</f>
        <v>0</v>
      </c>
      <c r="AD12" s="63"/>
      <c r="AF12" s="29"/>
      <c r="AG12" s="29"/>
      <c r="AH12" s="29"/>
      <c r="AI12" s="29"/>
      <c r="AJ12" s="29"/>
    </row>
    <row r="13" spans="1:42" s="4" customFormat="1" ht="18.75" customHeight="1" thickTop="1" thickBot="1" x14ac:dyDescent="0.4">
      <c r="A13" s="7"/>
      <c r="B13" s="7"/>
      <c r="C13" s="95" t="s">
        <v>79</v>
      </c>
      <c r="D13" s="183" t="s">
        <v>142</v>
      </c>
      <c r="E13" s="183"/>
      <c r="F13" s="183"/>
      <c r="G13" s="183"/>
      <c r="H13" s="29"/>
      <c r="K13" s="68" t="s">
        <v>193</v>
      </c>
      <c r="L13" s="68">
        <f>IF(DESIGN!D14=Lists!A5, 1, 0.9)</f>
        <v>0.9</v>
      </c>
      <c r="M13" s="68" t="s">
        <v>195</v>
      </c>
      <c r="N13" s="68">
        <f>IF(OR(O34&gt;0,O35&gt;0,O41&gt;0),1.15,0)</f>
        <v>1.1499999999999999</v>
      </c>
      <c r="P13" s="29"/>
      <c r="Q13" s="63"/>
      <c r="R13" s="86">
        <f>N12</f>
        <v>0</v>
      </c>
      <c r="S13" s="146">
        <f>0.8*$L$22*$L$46*V13*W13/1000</f>
        <v>0</v>
      </c>
      <c r="T13" s="101"/>
      <c r="U13" s="85">
        <f>G1072</f>
        <v>18.045112781954888</v>
      </c>
      <c r="V13" s="86">
        <f>IF(H48=0,0,IF(0.68*(L47)^-0.13&gt;1,1,0.68*(L47)^-0.13))</f>
        <v>0.76048853972147357</v>
      </c>
      <c r="W13" s="86">
        <f>(1+$L$22*V13*U13^3/(35*$L$19*$L$14*$L$13))^-1</f>
        <v>1</v>
      </c>
      <c r="X13" s="83"/>
      <c r="Y13" s="86">
        <f>IF(S13&gt;=MAX(L31,O40), 0, 1)</f>
        <v>0</v>
      </c>
      <c r="Z13" s="86">
        <f>IF(AND(U13&lt;=50, U13&gt;=0), 0, 1)</f>
        <v>0</v>
      </c>
      <c r="AD13" s="63"/>
      <c r="AF13" s="29" t="s">
        <v>220</v>
      </c>
      <c r="AG13" s="29"/>
      <c r="AH13" s="29"/>
      <c r="AI13" s="29"/>
      <c r="AJ13" s="29"/>
    </row>
    <row r="14" spans="1:42" s="4" customFormat="1" ht="18.75" thickTop="1" thickBot="1" x14ac:dyDescent="0.4">
      <c r="A14" s="7"/>
      <c r="B14" s="7"/>
      <c r="C14" s="95" t="s">
        <v>81</v>
      </c>
      <c r="D14" s="183" t="s">
        <v>82</v>
      </c>
      <c r="E14" s="183"/>
      <c r="F14" s="183"/>
      <c r="G14" s="183"/>
      <c r="H14" s="29"/>
      <c r="K14" s="175" t="s">
        <v>196</v>
      </c>
      <c r="L14" s="174">
        <f>VLOOKUP(D15,Lists!A12:G16,MATCH(D14,Lists!A12:G12,0),FALSE)</f>
        <v>1</v>
      </c>
      <c r="M14" s="174"/>
      <c r="N14" s="174"/>
      <c r="P14" s="29"/>
      <c r="Q14" s="63"/>
      <c r="R14" s="86">
        <f>N13</f>
        <v>1.1499999999999999</v>
      </c>
      <c r="S14" s="146">
        <f>0.8*$L$23*$L$46*V14*W14/1000</f>
        <v>682.68497403318202</v>
      </c>
      <c r="T14" s="101"/>
      <c r="U14" s="85">
        <f>G1072</f>
        <v>18.045112781954888</v>
      </c>
      <c r="V14" s="86">
        <f>IF(H48=0,0,IF(0.68*(L47)^-0.13&gt;1,1,0.68*(L47)^-0.13))</f>
        <v>0.76048853972147357</v>
      </c>
      <c r="W14" s="86">
        <f>(1+$L$23*V14*U14^3/(35*$L$19*$L$14*$L$13))^-1</f>
        <v>0.73240369762498214</v>
      </c>
      <c r="X14" s="83"/>
      <c r="Y14" s="86">
        <f>IF(S14&gt;=MAX(L32,O41), 0, 1)</f>
        <v>0</v>
      </c>
      <c r="Z14" s="86">
        <f>IF(AND(U14&lt;=50, U14&gt;=0), 0, 1)</f>
        <v>0</v>
      </c>
      <c r="AD14" s="63"/>
      <c r="AF14" s="29" t="s">
        <v>225</v>
      </c>
      <c r="AG14" s="29"/>
      <c r="AH14" s="29"/>
      <c r="AI14" s="29"/>
      <c r="AJ14" s="29"/>
    </row>
    <row r="15" spans="1:42" s="4" customFormat="1" ht="18.75" thickTop="1" thickBot="1" x14ac:dyDescent="0.4">
      <c r="C15" s="95" t="s">
        <v>83</v>
      </c>
      <c r="D15" s="183" t="s">
        <v>146</v>
      </c>
      <c r="E15" s="183"/>
      <c r="F15" s="183"/>
      <c r="G15" s="183"/>
      <c r="H15" s="123" t="str">
        <f>IF(D15="Other (incl. Fire Retardant)", "Select Other Treament Condition", " ")</f>
        <v xml:space="preserve"> </v>
      </c>
      <c r="K15" s="176"/>
      <c r="L15" s="174"/>
      <c r="M15" s="174"/>
      <c r="N15" s="174"/>
      <c r="P15" s="29"/>
      <c r="Q15" s="63"/>
      <c r="R15" s="58"/>
      <c r="S15" s="134"/>
      <c r="U15" s="58"/>
      <c r="V15" s="58"/>
      <c r="W15" s="58"/>
      <c r="Y15" s="68">
        <f>SUM(Y12:Y14)</f>
        <v>0</v>
      </c>
      <c r="Z15" s="68">
        <f>SUM(Z12:Z14)</f>
        <v>0</v>
      </c>
      <c r="AD15" s="63"/>
      <c r="AF15" s="29" t="s">
        <v>227</v>
      </c>
      <c r="AG15" s="29"/>
      <c r="AH15" s="29"/>
      <c r="AI15" s="29"/>
      <c r="AJ15" s="29"/>
    </row>
    <row r="16" spans="1:42" s="4" customFormat="1" ht="16.5" thickTop="1" thickBot="1" x14ac:dyDescent="0.3">
      <c r="C16" s="20"/>
      <c r="H16" s="29"/>
      <c r="O16" s="24"/>
      <c r="P16" s="24"/>
      <c r="Q16" s="63"/>
      <c r="R16" s="58"/>
      <c r="S16" s="134"/>
      <c r="T16" s="58"/>
      <c r="U16" s="58"/>
      <c r="V16" s="58"/>
      <c r="W16" s="58"/>
      <c r="Y16" s="58"/>
      <c r="AD16" s="63"/>
      <c r="AF16" s="187" t="s">
        <v>226</v>
      </c>
      <c r="AG16" s="187"/>
      <c r="AH16" s="187"/>
      <c r="AI16" s="187"/>
      <c r="AJ16" s="187"/>
    </row>
    <row r="17" spans="1:39" s="4" customFormat="1" ht="16.5" thickTop="1" thickBot="1" x14ac:dyDescent="0.3">
      <c r="H17" s="29"/>
      <c r="K17" s="68" t="s">
        <v>5</v>
      </c>
      <c r="L17" s="69">
        <f>VLOOKUP(D11,'O86-09 Columns'!B3:J6,MATCH(D12,'O86-09 Columns'!B3:J3,0),FALSE)</f>
        <v>25.2</v>
      </c>
      <c r="M17" s="57" t="s">
        <v>78</v>
      </c>
      <c r="P17" s="29"/>
      <c r="Q17" s="63"/>
      <c r="R17" s="58"/>
      <c r="S17" s="134"/>
      <c r="T17" s="58"/>
      <c r="U17" s="58"/>
      <c r="Y17" s="182" t="s">
        <v>180</v>
      </c>
      <c r="Z17" s="182"/>
      <c r="AD17" s="63"/>
      <c r="AG17" s="29"/>
      <c r="AH17" s="29"/>
      <c r="AI17" s="29"/>
      <c r="AJ17" s="29"/>
    </row>
    <row r="18" spans="1:39" s="29" customFormat="1" ht="19.5" thickTop="1" thickBot="1" x14ac:dyDescent="0.4">
      <c r="K18" s="68" t="s">
        <v>22</v>
      </c>
      <c r="L18" s="69">
        <f>VLOOKUP(D11,'O86-09 Columns'!B8:J11,MATCH(D12,'O86-09 Columns'!B8:J8,0),FALSE)</f>
        <v>9700</v>
      </c>
      <c r="M18" s="57" t="s">
        <v>78</v>
      </c>
      <c r="Q18" s="63"/>
      <c r="R18" s="85" t="s">
        <v>239</v>
      </c>
      <c r="S18" s="145" t="s">
        <v>237</v>
      </c>
      <c r="T18" s="101"/>
      <c r="U18" s="85" t="s">
        <v>38</v>
      </c>
      <c r="V18" s="85" t="s">
        <v>40</v>
      </c>
      <c r="W18" s="85" t="s">
        <v>39</v>
      </c>
      <c r="X18" s="83"/>
      <c r="Y18" s="85" t="s">
        <v>178</v>
      </c>
      <c r="Z18" s="85" t="s">
        <v>179</v>
      </c>
      <c r="AD18" s="63"/>
    </row>
    <row r="19" spans="1:39" s="29" customFormat="1" ht="19.5" thickTop="1" thickBot="1" x14ac:dyDescent="0.4">
      <c r="K19" s="68" t="s">
        <v>169</v>
      </c>
      <c r="L19" s="69">
        <f>0.87*L18</f>
        <v>8439</v>
      </c>
      <c r="M19" s="57" t="s">
        <v>78</v>
      </c>
      <c r="Q19" s="63"/>
      <c r="R19" s="86">
        <f>N11</f>
        <v>0.65</v>
      </c>
      <c r="S19" s="146">
        <f>0.8*$L$21*$L$46*V19*W19/1000</f>
        <v>519.00663251567505</v>
      </c>
      <c r="T19" s="101"/>
      <c r="U19" s="85">
        <f>O1072</f>
        <v>7.5471698113207548</v>
      </c>
      <c r="V19" s="86">
        <f>IF(H48=0,0,IF(0.68*(L47)^-0.13&gt;1,1,0.68*(L47)^-0.13))</f>
        <v>0.76048853972147357</v>
      </c>
      <c r="W19" s="86">
        <f>(1+$L$21*V19*U19^3/(35*$L$19*$L$13*$L$14))^-1</f>
        <v>0.98511646014362342</v>
      </c>
      <c r="X19" s="83"/>
      <c r="Y19" s="86">
        <f>IF(S19&gt;=MAX(L30,O39), 0, 1)</f>
        <v>0</v>
      </c>
      <c r="Z19" s="86">
        <f>IF(AND(U19&lt;=50, U19&gt;=0), 0, 1)</f>
        <v>0</v>
      </c>
      <c r="AD19" s="63"/>
      <c r="AF19" s="29" t="s">
        <v>221</v>
      </c>
    </row>
    <row r="20" spans="1:39" s="29" customFormat="1" ht="16.5" customHeight="1" thickTop="1" thickBot="1" x14ac:dyDescent="0.3">
      <c r="Q20" s="63"/>
      <c r="R20" s="86">
        <f>N12</f>
        <v>0</v>
      </c>
      <c r="S20" s="146">
        <f>0.8*$L$22*$L$46*V20*W20/1000</f>
        <v>0</v>
      </c>
      <c r="T20" s="101"/>
      <c r="U20" s="85">
        <f>O1072</f>
        <v>7.5471698113207548</v>
      </c>
      <c r="V20" s="86">
        <f>IF(H48=0,0,IF(0.68*(L47)^-0.13&gt;1,1,0.68*(L47)^-0.13))</f>
        <v>0.76048853972147357</v>
      </c>
      <c r="W20" s="86">
        <f>(1+$L$22*V20*U20^3/(35*$L$19*$L$13*$L$14))^-1</f>
        <v>1</v>
      </c>
      <c r="X20" s="83"/>
      <c r="Y20" s="86">
        <f>IF(S20&gt;=MAX(L31,O40), 0, 1)</f>
        <v>0</v>
      </c>
      <c r="Z20" s="86">
        <f>IF(AND(U20&lt;=50, U20&gt;=0), 0, 1)</f>
        <v>0</v>
      </c>
      <c r="AD20" s="63"/>
      <c r="AG20" s="27" t="s">
        <v>230</v>
      </c>
      <c r="AH20" s="29">
        <f>L46</f>
        <v>70490</v>
      </c>
      <c r="AI20" s="29" t="s">
        <v>191</v>
      </c>
    </row>
    <row r="21" spans="1:39" s="29" customFormat="1" ht="20.25" thickTop="1" thickBot="1" x14ac:dyDescent="0.4">
      <c r="J21" s="124" t="s">
        <v>264</v>
      </c>
      <c r="K21" s="68" t="s">
        <v>271</v>
      </c>
      <c r="L21" s="68">
        <f>$L$17*(N11*$L$12*$L$14*$L$11)</f>
        <v>12.285</v>
      </c>
      <c r="M21" s="57" t="s">
        <v>78</v>
      </c>
      <c r="Q21" s="63"/>
      <c r="R21" s="86">
        <f>N13</f>
        <v>1.1499999999999999</v>
      </c>
      <c r="S21" s="146">
        <f>0.8*$L$23*$L$46*V21*W21/1000</f>
        <v>907.84865625167151</v>
      </c>
      <c r="T21" s="101"/>
      <c r="U21" s="85">
        <f>O1072</f>
        <v>7.5471698113207548</v>
      </c>
      <c r="V21" s="86">
        <f>IF(H48=0,0,IF(0.68*(L47)^-0.13&gt;1,1,0.68*(L47)^-0.13))</f>
        <v>0.76048853972147357</v>
      </c>
      <c r="W21" s="86">
        <f>(1+$L$23*V21*U21^3/(35*$L$19*$L$13*$L$14))^-1</f>
        <v>0.97396564742653524</v>
      </c>
      <c r="X21" s="83"/>
      <c r="Y21" s="86">
        <f>IF(S21&gt;=MAX(L32,O41), 0, 1)</f>
        <v>0</v>
      </c>
      <c r="Z21" s="86">
        <f>IF(AND(U21&lt;=50, U21&gt;=0), 0, 1)</f>
        <v>0</v>
      </c>
      <c r="AA21" s="58"/>
      <c r="AD21" s="63"/>
      <c r="AG21" s="27" t="s">
        <v>231</v>
      </c>
      <c r="AH21" s="29">
        <f>L47</f>
        <v>0.42294000000000004</v>
      </c>
      <c r="AI21" s="29" t="s">
        <v>199</v>
      </c>
    </row>
    <row r="22" spans="1:39" s="29" customFormat="1" ht="19.5" thickTop="1" thickBot="1" x14ac:dyDescent="0.4">
      <c r="J22" s="124" t="s">
        <v>265</v>
      </c>
      <c r="K22" s="68" t="s">
        <v>271</v>
      </c>
      <c r="L22" s="68">
        <f>$L$17*(N12*$L$12*$L$14*$L$11)</f>
        <v>0</v>
      </c>
      <c r="M22" s="57" t="s">
        <v>78</v>
      </c>
      <c r="Q22" s="63"/>
      <c r="R22" s="5"/>
      <c r="S22" s="133"/>
      <c r="T22" s="5"/>
      <c r="U22" s="59"/>
      <c r="V22" s="58"/>
      <c r="W22" s="147"/>
      <c r="Y22" s="68">
        <f>SUM(Y19:Y21)</f>
        <v>0</v>
      </c>
      <c r="Z22" s="68">
        <f>SUM(Z19:Z21)</f>
        <v>0</v>
      </c>
      <c r="AA22" s="58"/>
      <c r="AD22" s="63"/>
    </row>
    <row r="23" spans="1:39" s="29" customFormat="1" ht="19.5" thickTop="1" thickBot="1" x14ac:dyDescent="0.4">
      <c r="J23" s="124" t="s">
        <v>266</v>
      </c>
      <c r="K23" s="68" t="s">
        <v>271</v>
      </c>
      <c r="L23" s="68">
        <f>$L$17*(N13*$L$12*$L$14*$L$11)</f>
        <v>21.734999999999999</v>
      </c>
      <c r="M23" s="57" t="s">
        <v>78</v>
      </c>
      <c r="Q23" s="63"/>
      <c r="R23" s="27"/>
      <c r="S23" s="133"/>
      <c r="T23" s="5"/>
      <c r="U23" s="5"/>
      <c r="V23" s="59"/>
      <c r="W23" s="58"/>
      <c r="X23" s="58"/>
      <c r="Z23" s="58"/>
      <c r="AA23" s="58"/>
      <c r="AD23" s="63"/>
      <c r="AF23" s="100" t="s">
        <v>222</v>
      </c>
      <c r="AL23" s="4"/>
      <c r="AM23" s="4"/>
    </row>
    <row r="24" spans="1:39" s="29" customFormat="1" ht="15.75" thickTop="1" x14ac:dyDescent="0.25">
      <c r="Q24" s="63"/>
      <c r="R24" s="4"/>
      <c r="S24" s="5"/>
      <c r="T24" s="5"/>
      <c r="U24" s="5"/>
      <c r="V24" s="58"/>
      <c r="W24" s="58"/>
      <c r="X24" s="58"/>
      <c r="AD24" s="63"/>
      <c r="AL24" s="4"/>
      <c r="AM24" s="4"/>
    </row>
    <row r="25" spans="1:39" s="4" customFormat="1" ht="18" x14ac:dyDescent="0.35">
      <c r="B25" s="73" t="s">
        <v>229</v>
      </c>
      <c r="C25" s="23"/>
      <c r="D25" s="125"/>
      <c r="E25" s="22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105"/>
      <c r="Q25" s="65"/>
      <c r="R25" s="73" t="s">
        <v>234</v>
      </c>
      <c r="AD25" s="63"/>
      <c r="AE25" s="3" t="s">
        <v>210</v>
      </c>
    </row>
    <row r="26" spans="1:39" s="21" customFormat="1" ht="18" x14ac:dyDescent="0.35">
      <c r="B26" s="124" t="s">
        <v>276</v>
      </c>
      <c r="C26" s="123" t="s">
        <v>278</v>
      </c>
      <c r="P26" s="29"/>
      <c r="Q26" s="63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3"/>
      <c r="AE26" s="124" t="s">
        <v>264</v>
      </c>
      <c r="AF26" s="4"/>
      <c r="AG26" s="97" t="s">
        <v>202</v>
      </c>
      <c r="AH26" s="124">
        <f>$L$17*(N11*$L$12*$L$14*$L$11)</f>
        <v>12.285</v>
      </c>
      <c r="AI26" s="5" t="s">
        <v>78</v>
      </c>
      <c r="AJ26" s="4"/>
      <c r="AK26" s="4"/>
      <c r="AL26" s="4"/>
      <c r="AM26" s="4"/>
    </row>
    <row r="27" spans="1:39" ht="18" x14ac:dyDescent="0.35">
      <c r="C27" s="3" t="s">
        <v>285</v>
      </c>
      <c r="Q27" s="63"/>
      <c r="Z27" s="24"/>
      <c r="AA27" s="24"/>
      <c r="AB27" s="24"/>
      <c r="AC27" s="24"/>
      <c r="AD27" s="63"/>
      <c r="AE27" s="124" t="s">
        <v>265</v>
      </c>
      <c r="AF27" s="4"/>
      <c r="AG27" s="97" t="s">
        <v>203</v>
      </c>
      <c r="AH27" s="124">
        <f>$L$17*(N12*$L$12*$L$14*$L$11)</f>
        <v>0</v>
      </c>
      <c r="AI27" s="5" t="s">
        <v>78</v>
      </c>
      <c r="AJ27" s="4"/>
      <c r="AK27" s="4"/>
      <c r="AL27" s="4"/>
      <c r="AM27" s="4"/>
    </row>
    <row r="28" spans="1:39" ht="18" x14ac:dyDescent="0.35">
      <c r="A28" s="124"/>
      <c r="B28" s="66" t="s">
        <v>172</v>
      </c>
      <c r="C28" s="76" t="s">
        <v>277</v>
      </c>
      <c r="D28" s="79"/>
      <c r="E28" s="78"/>
      <c r="F28" s="76"/>
      <c r="G28" s="77"/>
      <c r="H28" s="77"/>
      <c r="I28" s="21"/>
      <c r="J28" s="21"/>
      <c r="K28" s="21"/>
      <c r="L28" s="21"/>
      <c r="M28" s="21"/>
      <c r="Q28" s="63"/>
      <c r="R28" s="106">
        <f>IF(OR(O41&lt;0, L32&lt;0), 1, 0)</f>
        <v>0</v>
      </c>
      <c r="S28" s="184" t="str">
        <f>IF(R28=1,"The section needs to be designed for tension", "The section is  under compression")</f>
        <v>The section is  under compression</v>
      </c>
      <c r="T28" s="184"/>
      <c r="U28" s="184"/>
      <c r="V28" s="184"/>
      <c r="W28" s="184"/>
      <c r="X28" s="184"/>
      <c r="Y28" s="184"/>
      <c r="Z28" s="184"/>
      <c r="AA28" s="184"/>
      <c r="AB28" s="185"/>
      <c r="AC28" s="24"/>
      <c r="AD28" s="63"/>
      <c r="AE28" s="124" t="s">
        <v>266</v>
      </c>
      <c r="AF28" s="4"/>
      <c r="AG28" s="97" t="s">
        <v>204</v>
      </c>
      <c r="AH28" s="124">
        <f>$L$17*(N13*$L$12*$L$14*$L$11)</f>
        <v>21.734999999999999</v>
      </c>
      <c r="AI28" s="5" t="s">
        <v>78</v>
      </c>
      <c r="AJ28" s="4"/>
      <c r="AK28" s="4"/>
      <c r="AL28" s="4"/>
      <c r="AM28" s="29"/>
    </row>
    <row r="29" spans="1:39" ht="19.5" customHeight="1" thickBot="1" x14ac:dyDescent="0.3">
      <c r="B29" s="21"/>
      <c r="C29" s="74" t="s">
        <v>135</v>
      </c>
      <c r="D29" s="66">
        <v>1</v>
      </c>
      <c r="E29" s="21" t="s">
        <v>190</v>
      </c>
      <c r="J29" s="29"/>
      <c r="K29" s="181" t="s">
        <v>217</v>
      </c>
      <c r="L29" s="181"/>
      <c r="M29" s="181"/>
      <c r="Q29" s="63"/>
      <c r="R29" s="107">
        <f>IF(L33&gt;=0,0,1)</f>
        <v>0</v>
      </c>
      <c r="S29" s="179" t="str">
        <f>IF(AND(R28=0,R29=0),"The section is ONLY  under compression",IF(AND(R28=1,R29=1),"ONLY TENSION",IF(R29=0," ","and may also be under tension, please use another design sheet also or do NOT consider UPLIFT")))</f>
        <v>The section is ONLY  under compression</v>
      </c>
      <c r="T29" s="179"/>
      <c r="U29" s="179"/>
      <c r="V29" s="179"/>
      <c r="W29" s="179"/>
      <c r="X29" s="179"/>
      <c r="Y29" s="179"/>
      <c r="Z29" s="179"/>
      <c r="AA29" s="179"/>
      <c r="AB29" s="180"/>
      <c r="AC29" s="24"/>
      <c r="AD29" s="63"/>
      <c r="AE29" s="103"/>
      <c r="AF29" s="4"/>
      <c r="AG29" s="88"/>
      <c r="AH29" s="58"/>
      <c r="AI29" s="5"/>
      <c r="AJ29" s="4"/>
      <c r="AK29" s="4"/>
      <c r="AL29" s="4"/>
      <c r="AM29" s="29"/>
    </row>
    <row r="30" spans="1:39" ht="18.75" customHeight="1" thickTop="1" thickBot="1" x14ac:dyDescent="0.4">
      <c r="B30" s="21"/>
      <c r="C30" s="96" t="s">
        <v>192</v>
      </c>
      <c r="J30" s="124" t="s">
        <v>264</v>
      </c>
      <c r="K30" s="68" t="s">
        <v>269</v>
      </c>
      <c r="L30" s="71">
        <f>Loads!G26</f>
        <v>420</v>
      </c>
      <c r="M30" s="57" t="s">
        <v>162</v>
      </c>
      <c r="Q30" s="63"/>
      <c r="R30" s="108">
        <f>IF(Y15=0,0,1)</f>
        <v>0</v>
      </c>
      <c r="S30" s="80" t="str">
        <f>IF(R30=0,"Section OK for X force","Prx&lt;Pf: Increase section dimensions or select new member")</f>
        <v>Section OK for X force</v>
      </c>
      <c r="T30" s="80"/>
      <c r="U30" s="80"/>
      <c r="V30" s="80"/>
      <c r="W30" s="80"/>
      <c r="X30" s="80"/>
      <c r="Y30" s="80"/>
      <c r="Z30" s="80"/>
      <c r="AA30" s="80"/>
      <c r="AB30" s="81"/>
      <c r="AC30" s="24"/>
      <c r="AD30" s="63"/>
      <c r="AE30" s="3" t="s">
        <v>205</v>
      </c>
      <c r="AF30" s="4"/>
      <c r="AG30" s="59"/>
      <c r="AH30" s="58"/>
      <c r="AI30" s="58"/>
      <c r="AJ30" s="4"/>
      <c r="AK30" s="4"/>
      <c r="AL30" s="29"/>
      <c r="AM30" s="29"/>
    </row>
    <row r="31" spans="1:39" ht="19.5" thickTop="1" thickBot="1" x14ac:dyDescent="0.4">
      <c r="B31" s="21"/>
      <c r="C31" s="74" t="s">
        <v>131</v>
      </c>
      <c r="D31" s="66">
        <v>300</v>
      </c>
      <c r="E31" s="21" t="s">
        <v>134</v>
      </c>
      <c r="I31" s="29"/>
      <c r="J31" s="124" t="s">
        <v>265</v>
      </c>
      <c r="K31" s="68" t="s">
        <v>269</v>
      </c>
      <c r="L31" s="71">
        <f>Loads!H26</f>
        <v>0</v>
      </c>
      <c r="M31" s="57" t="s">
        <v>162</v>
      </c>
      <c r="N31" s="163" t="s">
        <v>289</v>
      </c>
      <c r="O31" s="69">
        <f>IF($B$28="Yes", D31,0)</f>
        <v>300</v>
      </c>
      <c r="P31" s="24"/>
      <c r="Q31" s="63"/>
      <c r="R31" s="108">
        <f>IF(Z15=0,0,1)</f>
        <v>0</v>
      </c>
      <c r="S31" s="80" t="str">
        <f>IF(R31=0, "Section OK for X slenderness", "Ccx&gt;50: X direction too slender, or add X bracing")</f>
        <v>Section OK for X slenderness</v>
      </c>
      <c r="T31" s="80"/>
      <c r="U31" s="80"/>
      <c r="V31" s="80"/>
      <c r="W31" s="80"/>
      <c r="X31" s="80"/>
      <c r="Y31" s="80"/>
      <c r="Z31" s="80"/>
      <c r="AA31" s="80"/>
      <c r="AB31" s="81"/>
      <c r="AC31" s="24"/>
      <c r="AD31" s="63"/>
      <c r="AE31" s="27"/>
      <c r="AF31" s="3" t="s">
        <v>207</v>
      </c>
      <c r="AG31" s="142" t="s">
        <v>208</v>
      </c>
      <c r="AH31" s="58"/>
      <c r="AI31" s="58"/>
      <c r="AJ31" s="4"/>
      <c r="AK31" s="4"/>
      <c r="AL31" s="29"/>
      <c r="AM31" s="29"/>
    </row>
    <row r="32" spans="1:39" ht="17.25" customHeight="1" thickTop="1" thickBot="1" x14ac:dyDescent="0.3">
      <c r="B32" s="21"/>
      <c r="C32" s="74" t="s">
        <v>132</v>
      </c>
      <c r="D32" s="66">
        <v>0</v>
      </c>
      <c r="E32" s="21" t="s">
        <v>134</v>
      </c>
      <c r="J32" s="164" t="s">
        <v>266</v>
      </c>
      <c r="K32" s="175" t="s">
        <v>269</v>
      </c>
      <c r="L32" s="71">
        <f>Loads!I26</f>
        <v>543</v>
      </c>
      <c r="M32" s="177" t="s">
        <v>162</v>
      </c>
      <c r="N32" s="163"/>
      <c r="O32" s="69">
        <f t="shared" ref="O32:O35" si="0">IF($B$28="Yes", D32,0)</f>
        <v>0</v>
      </c>
      <c r="P32" s="24"/>
      <c r="Q32" s="63"/>
      <c r="R32" s="108">
        <f>IF(AND(C1071&gt;=0,C1072&gt;=0), 0,1)</f>
        <v>0</v>
      </c>
      <c r="S32" s="80" t="str">
        <f>IF(R32=0,"X Length is valid input","Lx&lt;=0: fix your length, you have INVALID input")</f>
        <v>X Length is valid input</v>
      </c>
      <c r="T32" s="80"/>
      <c r="U32" s="80"/>
      <c r="V32" s="80"/>
      <c r="W32" s="80"/>
      <c r="X32" s="80"/>
      <c r="Y32" s="80"/>
      <c r="Z32" s="80"/>
      <c r="AA32" s="80"/>
      <c r="AB32" s="81"/>
      <c r="AC32" s="24"/>
      <c r="AD32" s="63"/>
      <c r="AE32" s="27"/>
      <c r="AF32" s="3"/>
      <c r="AG32" s="97" t="s">
        <v>273</v>
      </c>
      <c r="AH32" s="58"/>
      <c r="AI32" s="58" t="s">
        <v>274</v>
      </c>
      <c r="AJ32" s="4"/>
      <c r="AK32" s="4"/>
      <c r="AL32" s="29"/>
      <c r="AM32" s="29"/>
    </row>
    <row r="33" spans="2:40" ht="16.5" thickTop="1" thickBot="1" x14ac:dyDescent="0.3">
      <c r="B33" s="21"/>
      <c r="C33" s="74" t="s">
        <v>133</v>
      </c>
      <c r="D33" s="66">
        <v>0</v>
      </c>
      <c r="E33" s="21" t="s">
        <v>134</v>
      </c>
      <c r="I33" s="29"/>
      <c r="J33" s="164"/>
      <c r="K33" s="176"/>
      <c r="L33" s="71">
        <f>Loads!I27</f>
        <v>0</v>
      </c>
      <c r="M33" s="178"/>
      <c r="N33" s="163"/>
      <c r="O33" s="69">
        <f t="shared" si="0"/>
        <v>0</v>
      </c>
      <c r="P33" s="24"/>
      <c r="Q33" s="63"/>
      <c r="R33" s="108">
        <f>IF(Y22=0,0,1)</f>
        <v>0</v>
      </c>
      <c r="S33" s="80" t="str">
        <f>IF(R33=0,"Section OK for Y force","Pry&lt;Pf: Increase section dimensions or select new member")</f>
        <v>Section OK for Y force</v>
      </c>
      <c r="T33" s="80"/>
      <c r="U33" s="80"/>
      <c r="V33" s="80"/>
      <c r="W33" s="80"/>
      <c r="X33" s="80"/>
      <c r="Y33" s="80"/>
      <c r="Z33" s="80"/>
      <c r="AA33" s="80"/>
      <c r="AB33" s="81"/>
      <c r="AC33" s="24"/>
      <c r="AD33" s="63"/>
      <c r="AE33" s="27"/>
      <c r="AF33" s="3"/>
      <c r="AG33" s="58">
        <f>H1071</f>
        <v>4800</v>
      </c>
      <c r="AH33" s="58"/>
      <c r="AI33" s="58">
        <f>P1071</f>
        <v>2000</v>
      </c>
      <c r="AJ33" s="4"/>
      <c r="AK33" s="4"/>
      <c r="AL33" s="29"/>
      <c r="AM33" s="29"/>
    </row>
    <row r="34" spans="2:40" s="29" customFormat="1" ht="16.5" thickTop="1" thickBot="1" x14ac:dyDescent="0.3">
      <c r="B34" s="21"/>
      <c r="C34" s="82" t="s">
        <v>160</v>
      </c>
      <c r="D34" s="66">
        <v>120</v>
      </c>
      <c r="E34" s="29" t="s">
        <v>134</v>
      </c>
      <c r="F34" s="3"/>
      <c r="G34" s="94" t="s">
        <v>170</v>
      </c>
      <c r="H34" s="93" t="s">
        <v>173</v>
      </c>
      <c r="K34"/>
      <c r="L34"/>
      <c r="M34"/>
      <c r="N34" s="163"/>
      <c r="O34" s="69">
        <f t="shared" si="0"/>
        <v>120</v>
      </c>
      <c r="P34" s="24"/>
      <c r="Q34" s="63"/>
      <c r="R34" s="108">
        <f>IF(Z22=0,0,1)</f>
        <v>0</v>
      </c>
      <c r="S34" s="80" t="str">
        <f>IF(R34=0, "Section OK for Y slenderness", "Ccy&gt;50: Y direction too slender, or add Y bracing")</f>
        <v>Section OK for Y slenderness</v>
      </c>
      <c r="T34" s="80"/>
      <c r="U34" s="80"/>
      <c r="V34" s="80"/>
      <c r="W34" s="80"/>
      <c r="X34" s="80"/>
      <c r="Y34" s="80"/>
      <c r="Z34" s="80"/>
      <c r="AA34" s="80"/>
      <c r="AB34" s="81"/>
      <c r="AC34" s="24"/>
      <c r="AD34" s="63"/>
      <c r="AE34" s="27"/>
      <c r="AF34" s="3"/>
      <c r="AG34" s="58"/>
      <c r="AH34" s="58"/>
      <c r="AI34" s="58"/>
      <c r="AJ34" s="4"/>
      <c r="AK34" s="4"/>
    </row>
    <row r="35" spans="2:40" ht="16.5" thickTop="1" thickBot="1" x14ac:dyDescent="0.3">
      <c r="B35" s="21"/>
      <c r="C35" s="75" t="s">
        <v>161</v>
      </c>
      <c r="D35" s="66">
        <v>0</v>
      </c>
      <c r="E35" s="29" t="s">
        <v>134</v>
      </c>
      <c r="F35" s="29"/>
      <c r="G35" s="29"/>
      <c r="I35" s="29"/>
      <c r="N35" s="163"/>
      <c r="O35" s="69">
        <f t="shared" si="0"/>
        <v>0</v>
      </c>
      <c r="P35" s="24"/>
      <c r="Q35" s="63"/>
      <c r="R35" s="108">
        <f>IF(AND(K1071&gt;=0,K1072&gt;=0), 0,1)</f>
        <v>0</v>
      </c>
      <c r="S35" s="80" t="str">
        <f>IF(R35=0,"Y Length is valid input","Ly&lt;=0: fix your length  - INVALID input")</f>
        <v>Y Length is valid input</v>
      </c>
      <c r="T35" s="80"/>
      <c r="U35" s="80"/>
      <c r="V35" s="80"/>
      <c r="W35" s="80"/>
      <c r="X35" s="80"/>
      <c r="Y35" s="80"/>
      <c r="Z35" s="80"/>
      <c r="AA35" s="80"/>
      <c r="AB35" s="81"/>
      <c r="AC35" s="24"/>
      <c r="AD35" s="63"/>
      <c r="AE35" s="27"/>
      <c r="AF35" s="3" t="s">
        <v>201</v>
      </c>
      <c r="AG35" s="154" t="s">
        <v>209</v>
      </c>
      <c r="AH35" s="154"/>
      <c r="AI35" s="154"/>
      <c r="AJ35" s="154"/>
      <c r="AK35" s="154"/>
      <c r="AL35" s="29"/>
      <c r="AM35" s="4"/>
    </row>
    <row r="36" spans="2:40" ht="16.5" thickTop="1" thickBot="1" x14ac:dyDescent="0.3">
      <c r="B36" s="29"/>
      <c r="C36" s="75"/>
      <c r="D36" s="29"/>
      <c r="E36" s="29"/>
      <c r="F36" s="29"/>
      <c r="G36" s="29"/>
      <c r="I36" s="29"/>
      <c r="J36" s="29"/>
      <c r="K36" s="29"/>
      <c r="L36" s="29"/>
      <c r="M36" s="29"/>
      <c r="N36" s="163"/>
      <c r="O36" s="69"/>
      <c r="P36" s="24"/>
      <c r="Q36" s="63"/>
      <c r="R36" s="108"/>
      <c r="S36" s="80"/>
      <c r="T36" s="80"/>
      <c r="U36" s="80"/>
      <c r="V36" s="80"/>
      <c r="W36" s="80"/>
      <c r="X36" s="80"/>
      <c r="Y36" s="80"/>
      <c r="Z36" s="80"/>
      <c r="AA36" s="80"/>
      <c r="AB36" s="81"/>
      <c r="AC36" s="24"/>
      <c r="AD36" s="63"/>
      <c r="AE36" s="27"/>
      <c r="AF36" s="4"/>
      <c r="AG36" s="59" t="s">
        <v>35</v>
      </c>
      <c r="AH36" s="58"/>
      <c r="AI36" s="59" t="s">
        <v>38</v>
      </c>
      <c r="AJ36" s="29"/>
      <c r="AK36" s="29"/>
      <c r="AL36" s="29"/>
      <c r="AM36" s="21"/>
    </row>
    <row r="37" spans="2:40" s="29" customFormat="1" ht="16.5" thickTop="1" thickBot="1" x14ac:dyDescent="0.3">
      <c r="B37" s="71" t="str">
        <f>IF(B28="Yes", "No", "Yes")</f>
        <v>No</v>
      </c>
      <c r="C37" s="76" t="s">
        <v>163</v>
      </c>
      <c r="D37" s="77"/>
      <c r="E37" s="77"/>
      <c r="F37" s="78"/>
      <c r="G37" s="78"/>
      <c r="H37" s="78"/>
      <c r="I37"/>
      <c r="J37"/>
      <c r="K37"/>
      <c r="L37"/>
      <c r="M37"/>
      <c r="N37" s="163"/>
      <c r="O37" s="69"/>
      <c r="P37" s="24"/>
      <c r="Q37" s="63"/>
      <c r="R37" s="108">
        <f>IF(Other!A999=H48,0,1)</f>
        <v>0</v>
      </c>
      <c r="S37" s="80" t="str">
        <f>IF(R37=0,"Full length is equal to sum of x or y segment lengths","Make sure the sum of x or y segment lengths is equal to full length")</f>
        <v>Full length is equal to sum of x or y segment lengths</v>
      </c>
      <c r="T37" s="80"/>
      <c r="U37" s="80"/>
      <c r="V37" s="80"/>
      <c r="W37" s="80"/>
      <c r="X37" s="80"/>
      <c r="Y37" s="80"/>
      <c r="Z37" s="80"/>
      <c r="AA37" s="80"/>
      <c r="AB37" s="81"/>
      <c r="AC37" s="24"/>
      <c r="AD37" s="63"/>
      <c r="AE37" s="27"/>
      <c r="AF37" s="4"/>
      <c r="AG37" s="99">
        <f>$G$1072</f>
        <v>18.045112781954888</v>
      </c>
      <c r="AH37" s="99"/>
      <c r="AI37" s="99">
        <f>$O$1072</f>
        <v>7.5471698113207548</v>
      </c>
      <c r="AK37" s="148" t="str">
        <f>IF(AG37&gt;AI37,"Ccx GOVERNS",IF(AG37=AI37,"Ccy and Ccx are equal, both govern","Ccy GOVERNS"))</f>
        <v>Ccx GOVERNS</v>
      </c>
      <c r="AL37" s="149"/>
      <c r="AM37" s="149"/>
      <c r="AN37" s="150"/>
    </row>
    <row r="38" spans="2:40" s="29" customFormat="1" ht="16.5" thickTop="1" thickBot="1" x14ac:dyDescent="0.3">
      <c r="B38"/>
      <c r="C38" s="132" t="s">
        <v>268</v>
      </c>
      <c r="D38"/>
      <c r="E38"/>
      <c r="F38" s="58"/>
      <c r="G38"/>
      <c r="I38"/>
      <c r="J38"/>
      <c r="K38"/>
      <c r="L38"/>
      <c r="M38"/>
      <c r="N38" s="163"/>
      <c r="O38" s="69"/>
      <c r="P38" s="24"/>
      <c r="Q38" s="63"/>
      <c r="R38" s="131">
        <f>IF(AND(D1070&gt;0, L1070&gt;0), 0,1)</f>
        <v>0</v>
      </c>
      <c r="S38" s="80" t="str">
        <f>IF(R38=1, "Please check the connections conditions of your segments", "All segment connections are OK")</f>
        <v>All segment connections are OK</v>
      </c>
      <c r="T38" s="80"/>
      <c r="U38" s="80"/>
      <c r="V38" s="80"/>
      <c r="W38" s="80"/>
      <c r="X38" s="80"/>
      <c r="Y38" s="80"/>
      <c r="Z38" s="80"/>
      <c r="AA38" s="80"/>
      <c r="AB38" s="81"/>
      <c r="AC38" s="24"/>
      <c r="AD38" s="63"/>
      <c r="AE38" s="27"/>
      <c r="AF38" s="4"/>
      <c r="AG38" s="59"/>
      <c r="AH38" s="58"/>
      <c r="AI38" s="59"/>
      <c r="AL38" s="21"/>
      <c r="AM38"/>
    </row>
    <row r="39" spans="2:40" s="29" customFormat="1" ht="20.25" thickTop="1" thickBot="1" x14ac:dyDescent="0.4">
      <c r="B39" s="124" t="s">
        <v>264</v>
      </c>
      <c r="C39" s="27" t="s">
        <v>267</v>
      </c>
      <c r="D39" s="144">
        <v>0</v>
      </c>
      <c r="E39" t="s">
        <v>162</v>
      </c>
      <c r="N39" s="163"/>
      <c r="O39" s="69">
        <f>IF($B$28="No", D39, 0)</f>
        <v>0</v>
      </c>
      <c r="P39" s="24"/>
      <c r="Q39" s="63"/>
      <c r="AC39" s="24"/>
      <c r="AD39" s="63"/>
      <c r="AE39" s="3" t="s">
        <v>213</v>
      </c>
      <c r="AG39" s="58"/>
      <c r="AH39" s="58"/>
      <c r="AI39" s="58"/>
      <c r="AL39"/>
      <c r="AM39"/>
    </row>
    <row r="40" spans="2:40" s="29" customFormat="1" ht="20.25" thickTop="1" thickBot="1" x14ac:dyDescent="0.4">
      <c r="B40" s="124" t="s">
        <v>265</v>
      </c>
      <c r="C40" s="27" t="s">
        <v>267</v>
      </c>
      <c r="D40" s="144">
        <v>145</v>
      </c>
      <c r="E40" s="29" t="s">
        <v>162</v>
      </c>
      <c r="N40" s="163"/>
      <c r="O40" s="69">
        <f>IF($B$28="No", D40, 0)</f>
        <v>0</v>
      </c>
      <c r="P40" s="24"/>
      <c r="Q40" s="63"/>
      <c r="Y40" s="127" t="str">
        <f>IF(T41=0, "FINAL COMPRESSIVE RESISTANCE", "ADDRESS COMMENTS")</f>
        <v>FINAL COMPRESSIVE RESISTANCE</v>
      </c>
      <c r="Z40" s="102"/>
      <c r="AA40" s="102"/>
      <c r="AB40" s="102"/>
      <c r="AC40" s="24"/>
      <c r="AD40" s="63"/>
      <c r="AE40" s="27"/>
      <c r="AF40" s="3" t="s">
        <v>200</v>
      </c>
      <c r="AG40" s="74" t="s">
        <v>198</v>
      </c>
      <c r="AH40" s="124">
        <f>(H46*H47*H48)*10^-9</f>
        <v>0.42294000000000004</v>
      </c>
      <c r="AI40" s="5" t="s">
        <v>199</v>
      </c>
      <c r="AL40"/>
      <c r="AM40"/>
    </row>
    <row r="41" spans="2:40" s="123" customFormat="1" ht="19.5" thickTop="1" thickBot="1" x14ac:dyDescent="0.4">
      <c r="B41" s="124" t="s">
        <v>266</v>
      </c>
      <c r="C41" s="27" t="s">
        <v>267</v>
      </c>
      <c r="D41" s="144">
        <v>0</v>
      </c>
      <c r="E41" s="29" t="s">
        <v>162</v>
      </c>
      <c r="G41" s="29"/>
      <c r="H41" s="29"/>
      <c r="I41" s="29"/>
      <c r="J41" s="29"/>
      <c r="K41" s="29"/>
      <c r="L41" s="29"/>
      <c r="M41" s="29"/>
      <c r="N41" s="163"/>
      <c r="O41" s="69">
        <f>IF($B$28="No", D41, 0)</f>
        <v>0</v>
      </c>
      <c r="P41" s="24"/>
      <c r="Q41" s="63"/>
      <c r="R41" s="29"/>
      <c r="S41" s="89" t="s">
        <v>151</v>
      </c>
      <c r="T41" s="168">
        <f>SUM(R28:R38)</f>
        <v>0</v>
      </c>
      <c r="U41" s="169"/>
      <c r="V41" s="169"/>
      <c r="W41" s="170"/>
      <c r="X41" s="29"/>
      <c r="Y41" s="152" t="s">
        <v>270</v>
      </c>
      <c r="Z41" s="151">
        <f>IF(MIN(S12,S19)=0, "N/A", MIN(S12,S19))</f>
        <v>436.67036587280205</v>
      </c>
      <c r="AA41" s="149" t="s">
        <v>162</v>
      </c>
      <c r="AB41" s="143" t="s">
        <v>264</v>
      </c>
      <c r="AC41" s="24"/>
      <c r="AD41" s="63"/>
      <c r="AE41" s="124"/>
      <c r="AF41" s="3"/>
      <c r="AG41" s="59"/>
      <c r="AH41" s="58"/>
      <c r="AI41" s="58"/>
    </row>
    <row r="42" spans="2:40" s="123" customFormat="1" ht="15.75" customHeight="1" thickTop="1" x14ac:dyDescent="0.35">
      <c r="G42" s="29"/>
      <c r="H42" s="29"/>
      <c r="I42" s="29"/>
      <c r="J42" s="29"/>
      <c r="K42" s="29"/>
      <c r="L42" s="29"/>
      <c r="M42" s="29"/>
      <c r="P42" s="24"/>
      <c r="Q42" s="63"/>
      <c r="S42" s="74" t="s">
        <v>248</v>
      </c>
      <c r="T42" s="165" t="str">
        <f>IF(T41=0, "Section is OK, Design is adequate", "ADDRESS COMMENTS ABOVE" )</f>
        <v>Section is OK, Design is adequate</v>
      </c>
      <c r="U42" s="166"/>
      <c r="V42" s="166"/>
      <c r="W42" s="167"/>
      <c r="X42" s="29"/>
      <c r="Y42" s="152" t="s">
        <v>270</v>
      </c>
      <c r="Z42" s="151" t="str">
        <f>IF(MIN(S13,S20)=0, "N/A", MIN(S13,S20))</f>
        <v>N/A</v>
      </c>
      <c r="AA42" s="149" t="s">
        <v>162</v>
      </c>
      <c r="AB42" s="143" t="s">
        <v>265</v>
      </c>
      <c r="AC42" s="24"/>
      <c r="AD42" s="63"/>
      <c r="AE42" s="27"/>
      <c r="AF42" s="3" t="s">
        <v>201</v>
      </c>
      <c r="AG42" s="59" t="s">
        <v>23</v>
      </c>
      <c r="AH42" s="58"/>
      <c r="AI42" s="128"/>
    </row>
    <row r="43" spans="2:40" s="123" customFormat="1" ht="15.75" customHeight="1" x14ac:dyDescent="0.35">
      <c r="C43" s="124"/>
      <c r="F43" s="24"/>
      <c r="O43" s="24"/>
      <c r="P43" s="24"/>
      <c r="Q43" s="63"/>
      <c r="Y43" s="152" t="s">
        <v>270</v>
      </c>
      <c r="Z43" s="151">
        <f>IF(MIN(S14,S21)=0, "N/A", MIN(S14,S21))</f>
        <v>682.68497403318202</v>
      </c>
      <c r="AA43" s="149" t="s">
        <v>162</v>
      </c>
      <c r="AB43" s="143" t="s">
        <v>266</v>
      </c>
      <c r="AC43" s="24"/>
      <c r="AD43" s="63"/>
      <c r="AE43" s="124" t="s">
        <v>264</v>
      </c>
      <c r="AF43" s="29"/>
      <c r="AG43" s="58">
        <f>IF(H48=0,0,IF(0.68*(L47)^-0.13&gt;1,1,0.68*(L47)^-0.13))</f>
        <v>0.76048853972147357</v>
      </c>
      <c r="AH43" s="58"/>
      <c r="AI43" s="58">
        <f>IF(H48=0,0,IF(0.68*(L47)^-0.13&gt;1,1,0.68*(L47)^-0.13))</f>
        <v>0.76048853972147357</v>
      </c>
    </row>
    <row r="44" spans="2:40" ht="18" x14ac:dyDescent="0.35">
      <c r="B44" s="72" t="s">
        <v>187</v>
      </c>
      <c r="C44" s="28"/>
      <c r="D44" s="28"/>
      <c r="E44" s="28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105"/>
      <c r="Q44" s="65"/>
      <c r="R44" s="36"/>
      <c r="S44" s="36"/>
      <c r="T44" s="36"/>
      <c r="U44" s="36"/>
      <c r="V44" s="36"/>
      <c r="W44" s="36"/>
      <c r="X44" s="36"/>
      <c r="Y44" s="125"/>
      <c r="Z44" s="36"/>
      <c r="AA44" s="125"/>
      <c r="AB44" s="125"/>
      <c r="AC44" s="125"/>
      <c r="AD44" s="63"/>
      <c r="AE44" s="124" t="s">
        <v>265</v>
      </c>
      <c r="AF44" s="29"/>
      <c r="AG44" s="58">
        <f>IF(H48=0,0,IF(0.68*(L47)^-0.13&gt;1,1,0.68*(L47)^-0.13))</f>
        <v>0.76048853972147357</v>
      </c>
      <c r="AH44" s="58"/>
      <c r="AI44" s="58">
        <f>IF(H48=0,0,IF(0.68*(L47)^-0.13&gt;1,1,0.68*(L47)^-0.13))</f>
        <v>0.76048853972147357</v>
      </c>
      <c r="AJ44" s="29"/>
      <c r="AK44" s="29"/>
    </row>
    <row r="45" spans="2:40" s="29" customFormat="1" ht="18.75" thickBot="1" x14ac:dyDescent="0.4">
      <c r="D45" s="76" t="s">
        <v>164</v>
      </c>
      <c r="E45" s="78"/>
      <c r="F45" s="78"/>
      <c r="G45" s="78"/>
      <c r="H45" s="78"/>
      <c r="I45" s="24"/>
      <c r="K45" s="24"/>
      <c r="L45" s="24"/>
      <c r="M45" s="24"/>
      <c r="N45" s="24"/>
      <c r="O45" s="24"/>
      <c r="P45" s="24"/>
      <c r="Q45" s="63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63"/>
      <c r="AE45" s="124" t="s">
        <v>266</v>
      </c>
      <c r="AG45" s="58">
        <f>IF(H48=0,0,IF(0.68*(L47)^-0.13&gt;1,1,0.68*(L47)^-0.13))</f>
        <v>0.76048853972147357</v>
      </c>
      <c r="AH45" s="58"/>
      <c r="AI45" s="58">
        <f>IF(H48=0,0,IF(0.68*(L47)^-0.13&gt;1,1,0.68*(L47)^-0.13))</f>
        <v>0.76048853972147357</v>
      </c>
      <c r="AJ45" s="4"/>
      <c r="AK45" s="4"/>
      <c r="AL45"/>
      <c r="AM45"/>
    </row>
    <row r="46" spans="2:40" ht="18.75" thickTop="1" thickBot="1" x14ac:dyDescent="0.3">
      <c r="F46" s="74" t="s">
        <v>167</v>
      </c>
      <c r="G46" s="58" t="s">
        <v>0</v>
      </c>
      <c r="H46" s="67">
        <v>266</v>
      </c>
      <c r="I46" t="s">
        <v>165</v>
      </c>
      <c r="K46" s="68" t="s">
        <v>12</v>
      </c>
      <c r="L46" s="104">
        <f>H46*H47</f>
        <v>70490</v>
      </c>
      <c r="M46" t="s">
        <v>191</v>
      </c>
      <c r="O46" s="24"/>
      <c r="P46" s="24"/>
      <c r="Q46" s="63"/>
      <c r="AD46" s="63"/>
      <c r="AJ46" s="21"/>
      <c r="AK46" s="21"/>
    </row>
    <row r="47" spans="2:40" ht="18.75" thickTop="1" thickBot="1" x14ac:dyDescent="0.3">
      <c r="E47" s="74" t="s">
        <v>279</v>
      </c>
      <c r="F47" s="74" t="s">
        <v>168</v>
      </c>
      <c r="G47" s="58" t="s">
        <v>1</v>
      </c>
      <c r="H47" s="67">
        <v>265</v>
      </c>
      <c r="I47" t="s">
        <v>165</v>
      </c>
      <c r="J47" t="str">
        <f>IF(H47&gt;H46, "b is smaller DIM", " ")</f>
        <v xml:space="preserve"> </v>
      </c>
      <c r="K47" s="68" t="s">
        <v>198</v>
      </c>
      <c r="L47" s="70">
        <f>(H46*H47*H48)*10^-9</f>
        <v>0.42294000000000004</v>
      </c>
      <c r="M47" s="29" t="s">
        <v>199</v>
      </c>
      <c r="O47" s="24"/>
      <c r="P47" s="24"/>
      <c r="Q47" s="63"/>
      <c r="AD47" s="63"/>
      <c r="AM47" s="29"/>
    </row>
    <row r="48" spans="2:40" s="29" customFormat="1" ht="15.75" thickTop="1" x14ac:dyDescent="0.25">
      <c r="F48" s="74" t="s">
        <v>166</v>
      </c>
      <c r="G48" s="58" t="s">
        <v>25</v>
      </c>
      <c r="H48" s="67">
        <v>6000</v>
      </c>
      <c r="I48" s="29" t="s">
        <v>165</v>
      </c>
      <c r="O48" s="24"/>
      <c r="P48" s="24"/>
      <c r="Q48" s="63"/>
      <c r="AB48"/>
      <c r="AD48" s="63"/>
      <c r="AE48" s="47" t="s">
        <v>212</v>
      </c>
      <c r="AF48"/>
      <c r="AG48" s="58"/>
      <c r="AH48" s="58"/>
      <c r="AI48" s="58"/>
      <c r="AJ48"/>
      <c r="AK48"/>
      <c r="AL48"/>
      <c r="AM48"/>
    </row>
    <row r="49" spans="2:39" s="29" customFormat="1" x14ac:dyDescent="0.25">
      <c r="E49" s="74"/>
      <c r="F49" s="58"/>
      <c r="O49" s="24"/>
      <c r="P49" s="24"/>
      <c r="Q49" s="63"/>
      <c r="AD49" s="63"/>
      <c r="AE49" s="47"/>
      <c r="AF49" s="123"/>
      <c r="AG49" s="128"/>
      <c r="AH49" s="128"/>
      <c r="AI49" s="128"/>
      <c r="AJ49"/>
      <c r="AK49"/>
      <c r="AM49"/>
    </row>
    <row r="50" spans="2:39" s="29" customFormat="1" ht="17.25" x14ac:dyDescent="0.35">
      <c r="E50" s="73" t="s">
        <v>186</v>
      </c>
      <c r="F50" s="91"/>
      <c r="G50" s="92"/>
      <c r="H50" s="36"/>
      <c r="I50" s="36"/>
      <c r="J50" s="36"/>
      <c r="K50" s="36"/>
      <c r="L50" s="36"/>
      <c r="M50" s="36"/>
      <c r="N50" s="36"/>
      <c r="O50" s="36"/>
      <c r="P50" s="105"/>
      <c r="Q50" s="63"/>
      <c r="AD50" s="63"/>
      <c r="AE50" s="27"/>
      <c r="AF50" s="24"/>
      <c r="AG50" s="58"/>
      <c r="AH50" s="58"/>
      <c r="AI50" s="58"/>
      <c r="AJ50"/>
      <c r="AK50"/>
      <c r="AL50"/>
    </row>
    <row r="51" spans="2:39" s="29" customFormat="1" x14ac:dyDescent="0.25">
      <c r="B51" s="47"/>
      <c r="C51" s="89"/>
      <c r="D51" s="87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63"/>
      <c r="AD51" s="63"/>
      <c r="AE51" s="27"/>
      <c r="AF51" s="24"/>
      <c r="AG51" s="90" t="s">
        <v>24</v>
      </c>
      <c r="AH51" s="87"/>
      <c r="AI51" s="90" t="s">
        <v>39</v>
      </c>
      <c r="AJ51"/>
      <c r="AK51"/>
      <c r="AL51"/>
    </row>
    <row r="52" spans="2:39" s="123" customFormat="1" ht="17.25" x14ac:dyDescent="0.3">
      <c r="B52" s="47"/>
      <c r="C52" s="89"/>
      <c r="D52" s="87"/>
      <c r="E52" s="129" t="s">
        <v>188</v>
      </c>
      <c r="F52"/>
      <c r="G52"/>
      <c r="J52" s="66">
        <v>1</v>
      </c>
      <c r="K52" s="24"/>
      <c r="L52" s="24" t="s">
        <v>286</v>
      </c>
      <c r="M52" s="24"/>
      <c r="N52" s="24"/>
      <c r="O52" s="24"/>
      <c r="P52" s="24"/>
      <c r="Q52" s="63"/>
      <c r="AD52" s="63"/>
      <c r="AE52" s="124" t="s">
        <v>264</v>
      </c>
      <c r="AF52" s="24"/>
      <c r="AG52" s="87">
        <f>(1+$L$21*V12*U12^3/(35*$L$19*$L$14*$L$13))^-1</f>
        <v>0.82883558345517594</v>
      </c>
      <c r="AH52" s="87"/>
      <c r="AI52" s="87">
        <f>(1+$L$21*V19*U19^3/(35*$L$19*$L$13*$L$14))^-1</f>
        <v>0.98511646014362342</v>
      </c>
    </row>
    <row r="53" spans="2:39" s="123" customFormat="1" ht="18" x14ac:dyDescent="0.35">
      <c r="B53" s="47"/>
      <c r="C53" s="89"/>
      <c r="D53" s="87"/>
      <c r="E53" s="47"/>
      <c r="F53" s="24"/>
      <c r="G53" s="24"/>
      <c r="J53" s="24"/>
      <c r="K53" s="24"/>
      <c r="L53" s="24"/>
      <c r="M53" s="24"/>
      <c r="N53" s="24"/>
      <c r="O53" s="24"/>
      <c r="P53" s="24"/>
      <c r="Q53" s="63"/>
      <c r="AD53" s="63"/>
      <c r="AE53" s="124" t="s">
        <v>265</v>
      </c>
      <c r="AF53" s="24"/>
      <c r="AG53" s="87">
        <f>(1+$L$22*V13*U13^3/(35*$L$19*$L$14*$L$13))^-1</f>
        <v>1</v>
      </c>
      <c r="AH53" s="87"/>
      <c r="AI53" s="87">
        <f>(1+$L$22*V20*U20^3/(35*$L$19*$L$13*$L$14))^-1</f>
        <v>1</v>
      </c>
      <c r="AJ53"/>
    </row>
    <row r="54" spans="2:39" s="123" customFormat="1" ht="18" x14ac:dyDescent="0.35">
      <c r="B54" s="47"/>
      <c r="C54" s="89"/>
      <c r="D54" s="87"/>
      <c r="E54" s="129" t="s">
        <v>189</v>
      </c>
      <c r="F54" s="29"/>
      <c r="G54"/>
      <c r="J54" s="66">
        <v>3</v>
      </c>
      <c r="K54" s="24"/>
      <c r="L54" s="24" t="s">
        <v>287</v>
      </c>
      <c r="M54" s="24"/>
      <c r="N54" s="24"/>
      <c r="O54" s="24"/>
      <c r="P54" s="24"/>
      <c r="Q54" s="63"/>
      <c r="AD54" s="63"/>
      <c r="AE54" s="124" t="s">
        <v>266</v>
      </c>
      <c r="AF54" s="24"/>
      <c r="AG54" s="87">
        <f>(1+$L$23*V14*U14^3/(35*$L$19*$L$14*$L$13))^-1</f>
        <v>0.73240369762498214</v>
      </c>
      <c r="AH54" s="87"/>
      <c r="AI54" s="87">
        <f>(1+$L$23*V21*U21^3/(35*$L$19*$L$13*$L$14))^-1</f>
        <v>0.97396564742653524</v>
      </c>
      <c r="AJ54" s="24"/>
    </row>
    <row r="55" spans="2:39" s="123" customFormat="1" x14ac:dyDescent="0.25">
      <c r="B55" s="47"/>
      <c r="C55" s="89"/>
      <c r="D55" s="87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63"/>
      <c r="AD55" s="63"/>
      <c r="AJ55" s="24"/>
    </row>
    <row r="56" spans="2:39" s="123" customFormat="1" x14ac:dyDescent="0.25">
      <c r="B56" s="47"/>
      <c r="C56" s="89"/>
      <c r="D56" s="87"/>
      <c r="H56" s="100"/>
      <c r="I56" s="24"/>
      <c r="J56" s="24"/>
      <c r="K56" s="24"/>
      <c r="L56" s="24"/>
      <c r="M56" s="24"/>
      <c r="N56" s="24"/>
      <c r="O56" s="24"/>
      <c r="P56" s="24"/>
      <c r="Q56" s="63"/>
      <c r="AD56" s="63"/>
      <c r="AJ56" s="24"/>
    </row>
    <row r="57" spans="2:39" s="123" customFormat="1" x14ac:dyDescent="0.25">
      <c r="B57" s="47"/>
      <c r="C57" s="89"/>
      <c r="D57" s="87"/>
      <c r="H57" s="100"/>
      <c r="I57" s="24"/>
      <c r="J57" s="24"/>
      <c r="K57" s="24"/>
      <c r="L57" s="24"/>
      <c r="M57" s="24"/>
      <c r="N57" s="24"/>
      <c r="O57" s="24"/>
      <c r="P57" s="24"/>
      <c r="Q57" s="63"/>
      <c r="AD57" s="63"/>
      <c r="AJ57" s="24"/>
    </row>
    <row r="58" spans="2:39" s="123" customFormat="1" x14ac:dyDescent="0.25">
      <c r="B58" s="47"/>
      <c r="C58" s="89"/>
      <c r="D58" s="87"/>
      <c r="H58" s="24"/>
      <c r="I58" s="24"/>
      <c r="J58" s="24"/>
      <c r="K58" s="24"/>
      <c r="L58" s="24"/>
      <c r="M58" s="24"/>
      <c r="N58" s="24"/>
      <c r="O58" s="24"/>
      <c r="P58" s="24"/>
      <c r="Q58" s="63"/>
      <c r="AD58" s="63"/>
      <c r="AE58" s="27"/>
      <c r="AF58" s="24"/>
      <c r="AG58" s="87"/>
      <c r="AH58" s="87"/>
      <c r="AI58" s="87"/>
      <c r="AJ58" s="24"/>
    </row>
    <row r="59" spans="2:39" s="123" customFormat="1" x14ac:dyDescent="0.25">
      <c r="B59" s="47"/>
      <c r="C59" s="89"/>
      <c r="D59" s="87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63"/>
      <c r="AD59" s="63"/>
      <c r="AE59" s="47" t="s">
        <v>214</v>
      </c>
      <c r="AF59" s="29"/>
      <c r="AG59" s="58"/>
      <c r="AH59" s="58"/>
      <c r="AI59" s="58"/>
      <c r="AJ59" s="29"/>
    </row>
    <row r="60" spans="2:39" s="123" customFormat="1" x14ac:dyDescent="0.25">
      <c r="B60" s="47"/>
      <c r="C60" s="89"/>
      <c r="D60" s="87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63"/>
      <c r="AD60" s="63"/>
      <c r="AE60" s="27"/>
      <c r="AF60" s="24"/>
      <c r="AG60" s="58"/>
      <c r="AH60" s="58"/>
      <c r="AI60" s="58"/>
      <c r="AJ60" s="29"/>
    </row>
    <row r="61" spans="2:39" s="123" customFormat="1" x14ac:dyDescent="0.25">
      <c r="B61" s="47"/>
      <c r="C61" s="89"/>
      <c r="D61" s="87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63"/>
      <c r="AD61" s="63"/>
      <c r="AE61" s="27"/>
      <c r="AF61" s="90"/>
      <c r="AG61" s="90" t="s">
        <v>215</v>
      </c>
      <c r="AH61" s="90" t="s">
        <v>284</v>
      </c>
      <c r="AI61" s="90" t="s">
        <v>216</v>
      </c>
      <c r="AJ61" s="90"/>
    </row>
    <row r="62" spans="2:39" s="123" customFormat="1" ht="17.25" x14ac:dyDescent="0.3">
      <c r="B62" s="47"/>
      <c r="C62" s="89"/>
      <c r="D62" s="87"/>
      <c r="E62" s="130" t="s">
        <v>262</v>
      </c>
      <c r="F62" s="130"/>
      <c r="G62" s="130"/>
      <c r="H62" s="130"/>
      <c r="I62" s="130"/>
      <c r="J62" s="130"/>
      <c r="K62" s="130"/>
      <c r="L62" s="130"/>
      <c r="M62" s="130"/>
      <c r="N62" s="55"/>
      <c r="O62" s="55"/>
      <c r="P62" s="24"/>
      <c r="Q62" s="63"/>
      <c r="AD62" s="63"/>
      <c r="AE62" s="124" t="s">
        <v>264</v>
      </c>
      <c r="AF62" s="29"/>
      <c r="AG62" s="58">
        <f>0.8*$L$21*$L$46*V12*W12/1000</f>
        <v>436.67036587280205</v>
      </c>
      <c r="AH62" s="58" t="str">
        <f>IF(AG62&lt;AI62,"&lt;", IF(AG62=AI62,"=","&gt;"))</f>
        <v>&lt;</v>
      </c>
      <c r="AI62" s="58">
        <f>0.8*$L$21*$L$46*V19*W19/1000</f>
        <v>519.00663251567505</v>
      </c>
      <c r="AJ62"/>
    </row>
    <row r="63" spans="2:39" s="123" customFormat="1" ht="18" x14ac:dyDescent="0.35">
      <c r="B63" s="47"/>
      <c r="C63" s="89"/>
      <c r="D63" s="87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63"/>
      <c r="AD63" s="63"/>
      <c r="AE63" s="124" t="s">
        <v>265</v>
      </c>
      <c r="AF63" s="29"/>
      <c r="AG63" s="58">
        <f>0.8*$L$22*$L$46*V13*W13/1000</f>
        <v>0</v>
      </c>
      <c r="AH63" s="147" t="str">
        <f t="shared" ref="AH63:AH64" si="1">IF(AG63&lt;AI63,"&lt;", IF(AG63=AI63,"=","&gt;"))</f>
        <v>=</v>
      </c>
      <c r="AI63" s="58">
        <f>0.8*$L$22*$L$46*V20*W20/1000</f>
        <v>0</v>
      </c>
      <c r="AJ63" s="29"/>
    </row>
    <row r="64" spans="2:39" s="123" customFormat="1" ht="18" x14ac:dyDescent="0.35">
      <c r="B64" s="47"/>
      <c r="C64" s="89"/>
      <c r="D64" s="87"/>
      <c r="E64" s="24"/>
      <c r="F64" s="74" t="s">
        <v>211</v>
      </c>
      <c r="G64" s="100" t="s">
        <v>283</v>
      </c>
      <c r="H64" s="24"/>
      <c r="I64" s="24"/>
      <c r="J64" s="24"/>
      <c r="K64" s="24"/>
      <c r="L64" s="24"/>
      <c r="M64" s="24"/>
      <c r="N64" s="24"/>
      <c r="O64" s="24"/>
      <c r="P64" s="24"/>
      <c r="Q64" s="63"/>
      <c r="AD64" s="63"/>
      <c r="AE64" s="124" t="s">
        <v>266</v>
      </c>
      <c r="AF64" s="29"/>
      <c r="AG64" s="58">
        <f>0.8*$L$23*$L$46*V14*W14/1000</f>
        <v>682.68497403318202</v>
      </c>
      <c r="AH64" s="147" t="str">
        <f t="shared" si="1"/>
        <v>&lt;</v>
      </c>
      <c r="AI64" s="58">
        <f>0.8*$L$23*$L$46*V21*W21/1000</f>
        <v>907.84865625167151</v>
      </c>
      <c r="AJ64"/>
    </row>
    <row r="65" spans="1:42" s="123" customFormat="1" x14ac:dyDescent="0.25">
      <c r="B65" s="47"/>
      <c r="C65" s="89"/>
      <c r="D65" s="87"/>
      <c r="E65" s="24"/>
      <c r="G65" s="100" t="s">
        <v>244</v>
      </c>
      <c r="H65" s="100"/>
      <c r="I65" s="24"/>
      <c r="J65" s="24"/>
      <c r="K65" s="24"/>
      <c r="L65" s="24"/>
      <c r="M65" s="24"/>
      <c r="N65" s="24"/>
      <c r="O65" s="24"/>
      <c r="P65" s="24"/>
      <c r="Q65" s="63"/>
      <c r="AD65" s="63"/>
      <c r="AE65" s="27"/>
      <c r="AF65" s="29"/>
      <c r="AG65" s="29"/>
      <c r="AH65" s="29"/>
      <c r="AI65" s="29"/>
      <c r="AJ65"/>
    </row>
    <row r="66" spans="1:42" s="123" customFormat="1" x14ac:dyDescent="0.25">
      <c r="B66" s="47"/>
      <c r="C66" s="89"/>
      <c r="D66" s="87"/>
      <c r="E66" s="24"/>
      <c r="F66"/>
      <c r="G66" s="100" t="s">
        <v>243</v>
      </c>
      <c r="H66" s="2"/>
      <c r="I66" s="24"/>
      <c r="J66" s="24"/>
      <c r="K66" s="24"/>
      <c r="L66" s="24"/>
      <c r="M66" s="24"/>
      <c r="N66" s="24"/>
      <c r="O66" s="24"/>
      <c r="P66" s="24"/>
      <c r="Q66" s="63"/>
      <c r="AD66" s="63"/>
      <c r="AE66" s="47" t="s">
        <v>233</v>
      </c>
      <c r="AF66" s="29"/>
      <c r="AG66" s="29"/>
      <c r="AH66" s="29"/>
      <c r="AI66" s="29"/>
      <c r="AJ66" s="29"/>
    </row>
    <row r="67" spans="1:42" x14ac:dyDescent="0.25">
      <c r="F67" s="24"/>
      <c r="G67" t="s">
        <v>245</v>
      </c>
      <c r="H67" s="24"/>
      <c r="O67" s="24"/>
      <c r="P67" s="24"/>
      <c r="Q67" s="63"/>
      <c r="AD67" s="63"/>
      <c r="AL67" s="29"/>
      <c r="AM67" s="29"/>
    </row>
    <row r="68" spans="1:42" s="29" customFormat="1" x14ac:dyDescent="0.25">
      <c r="G68" s="123" t="s">
        <v>261</v>
      </c>
      <c r="O68" s="24"/>
      <c r="P68" s="24"/>
      <c r="Q68" s="63"/>
      <c r="AD68" s="63"/>
      <c r="AE68" s="27"/>
      <c r="AF68" s="90"/>
      <c r="AG68" s="139" t="s">
        <v>215</v>
      </c>
      <c r="AH68" s="135" t="s">
        <v>272</v>
      </c>
      <c r="AI68" s="139" t="s">
        <v>216</v>
      </c>
      <c r="AJ68" s="135" t="s">
        <v>272</v>
      </c>
      <c r="AK68"/>
    </row>
    <row r="69" spans="1:42" x14ac:dyDescent="0.25">
      <c r="F69" s="100"/>
      <c r="G69" s="155" t="s">
        <v>288</v>
      </c>
      <c r="H69" s="155"/>
      <c r="I69" s="155"/>
      <c r="J69" s="155"/>
      <c r="K69" s="155"/>
      <c r="L69" s="155"/>
      <c r="M69" s="155"/>
      <c r="N69" s="155"/>
      <c r="O69" s="155"/>
      <c r="P69" s="156"/>
      <c r="Q69" s="63"/>
      <c r="AD69" s="63"/>
      <c r="AE69" s="138" t="s">
        <v>256</v>
      </c>
      <c r="AF69" s="81"/>
      <c r="AG69" s="87">
        <f>AG62</f>
        <v>436.67036587280205</v>
      </c>
      <c r="AH69" s="140" t="str">
        <f>IF(AG69&gt;=L30, "OK", "NOT GOOD")</f>
        <v>OK</v>
      </c>
      <c r="AI69" s="136">
        <f>AI62</f>
        <v>519.00663251567505</v>
      </c>
      <c r="AJ69" s="140" t="str">
        <f>IF(AI69&gt;=L30, "OK", "NOT GOOD")</f>
        <v>OK</v>
      </c>
      <c r="AK69" s="161" t="str">
        <f>IF(AG69&gt;AI69,"Pry GOVERNS design for this KD",IF(AND(AG69=0,AI69=0),"NOT APPLICABLE (NO PF SPECIFED FOR THIS KD)",IF(AG69=AI69,"Prx=Pry both govern","Prx GOVERNS Design for this KD")))</f>
        <v>Prx GOVERNS Design for this KD</v>
      </c>
      <c r="AL69" s="162"/>
      <c r="AM69" s="162"/>
      <c r="AN69" s="162"/>
      <c r="AO69" s="162"/>
      <c r="AP69" s="162"/>
    </row>
    <row r="70" spans="1:42" x14ac:dyDescent="0.25">
      <c r="F70" s="100"/>
      <c r="G70" s="100"/>
      <c r="H70" s="100"/>
      <c r="O70" s="24"/>
      <c r="P70" s="24"/>
      <c r="Q70" s="63"/>
      <c r="R70" s="24"/>
      <c r="S70" s="24"/>
      <c r="T70" s="24"/>
      <c r="V70" s="24"/>
      <c r="W70" s="24"/>
      <c r="X70" s="24"/>
      <c r="AD70" s="63"/>
      <c r="AE70" s="138" t="s">
        <v>257</v>
      </c>
      <c r="AF70" s="81"/>
      <c r="AG70" s="87">
        <f t="shared" ref="AG70:AI71" si="2">AG63</f>
        <v>0</v>
      </c>
      <c r="AH70" s="140" t="str">
        <f>IF(AG70&gt;=L31, "OK", "NOT GOOD")</f>
        <v>OK</v>
      </c>
      <c r="AI70" s="136">
        <f t="shared" si="2"/>
        <v>0</v>
      </c>
      <c r="AJ70" s="140" t="str">
        <f t="shared" ref="AJ70" si="3">IF(AI70&gt;=L31, "OK", "NOT GOOD")</f>
        <v>OK</v>
      </c>
      <c r="AK70" s="161" t="str">
        <f t="shared" ref="AK70:AK71" si="4">IF(AG70&gt;AI70,"Pry GOVERNS design for this KD",IF(AND(AG70=0,AI70=0),"NOT APPLICABLE (NO PF SPECIFED FOR THIS KD)",IF(AG70=AI70,"Prx=Pry both govern","Prx GOVERNS Design for this KD")))</f>
        <v>NOT APPLICABLE (NO PF SPECIFED FOR THIS KD)</v>
      </c>
      <c r="AL70" s="162"/>
      <c r="AM70" s="162"/>
      <c r="AN70" s="162"/>
      <c r="AO70" s="162"/>
      <c r="AP70" s="162"/>
    </row>
    <row r="71" spans="1:42" s="29" customFormat="1" x14ac:dyDescent="0.25">
      <c r="B71" s="157" t="s">
        <v>259</v>
      </c>
      <c r="C71" s="157"/>
      <c r="D71" s="157"/>
      <c r="E71" s="157"/>
      <c r="F71" s="157"/>
      <c r="G71" s="157"/>
      <c r="J71" s="158" t="s">
        <v>260</v>
      </c>
      <c r="K71" s="159"/>
      <c r="L71" s="159"/>
      <c r="M71" s="159"/>
      <c r="N71" s="159"/>
      <c r="O71" s="160"/>
      <c r="P71" s="24"/>
      <c r="Q71" s="63"/>
      <c r="AD71" s="63"/>
      <c r="AE71" s="138" t="s">
        <v>258</v>
      </c>
      <c r="AF71" s="81"/>
      <c r="AG71" s="92">
        <f t="shared" si="2"/>
        <v>682.68497403318202</v>
      </c>
      <c r="AH71" s="141" t="str">
        <f>IF(AG71&gt;=L32, "OK", "NOT GOOD")</f>
        <v>OK</v>
      </c>
      <c r="AI71" s="137">
        <f t="shared" si="2"/>
        <v>907.84865625167151</v>
      </c>
      <c r="AJ71" s="141" t="str">
        <f>IF(AI71&gt;=L32, "OK", "NOT GOOD")</f>
        <v>OK</v>
      </c>
      <c r="AK71" s="161" t="str">
        <f t="shared" si="4"/>
        <v>Prx GOVERNS Design for this KD</v>
      </c>
      <c r="AL71" s="162"/>
      <c r="AM71" s="162"/>
      <c r="AN71" s="162"/>
      <c r="AO71" s="162"/>
      <c r="AP71" s="162"/>
    </row>
    <row r="72" spans="1:42" x14ac:dyDescent="0.25">
      <c r="B72" s="85" t="s">
        <v>159</v>
      </c>
      <c r="C72" s="85" t="s">
        <v>280</v>
      </c>
      <c r="D72" s="85" t="s">
        <v>26</v>
      </c>
      <c r="E72" s="85" t="s">
        <v>36</v>
      </c>
      <c r="F72" s="85" t="s">
        <v>37</v>
      </c>
      <c r="G72" s="85" t="s">
        <v>35</v>
      </c>
      <c r="I72" s="58"/>
      <c r="J72" s="85" t="s">
        <v>159</v>
      </c>
      <c r="K72" s="85" t="s">
        <v>281</v>
      </c>
      <c r="L72" s="85" t="s">
        <v>26</v>
      </c>
      <c r="M72" s="85" t="s">
        <v>36</v>
      </c>
      <c r="N72" s="85" t="s">
        <v>37</v>
      </c>
      <c r="O72" s="85" t="s">
        <v>38</v>
      </c>
      <c r="Q72" s="63"/>
      <c r="AD72" s="63"/>
      <c r="AK72" s="29"/>
      <c r="AL72" s="29"/>
    </row>
    <row r="73" spans="1:42" x14ac:dyDescent="0.25">
      <c r="A73" s="29">
        <f t="shared" ref="A73:A136" si="5">IF($J$52-B73&gt;=0, 1, -1)</f>
        <v>1</v>
      </c>
      <c r="B73" s="86">
        <v>1</v>
      </c>
      <c r="C73" s="86">
        <v>6000</v>
      </c>
      <c r="D73" s="84">
        <f>IF(A73=1, VLOOKUP(E73,'K Bracing'!$A$1:$F$6,MATCH(F73,'K Bracing'!$A$1:'K Bracing'!$F$1,0),FALSE),99999)</f>
        <v>0.8</v>
      </c>
      <c r="E73" s="86" t="s">
        <v>29</v>
      </c>
      <c r="F73" s="86" t="s">
        <v>27</v>
      </c>
      <c r="G73" s="86">
        <f t="shared" ref="G73:G136" si="6">D73*A73*C73/$H$46</f>
        <v>18.045112781954888</v>
      </c>
      <c r="I73" s="29">
        <f t="shared" ref="I73:I136" si="7">IF($J$54-J73&gt;=0, 1, -1)</f>
        <v>1</v>
      </c>
      <c r="J73" s="86">
        <v>1</v>
      </c>
      <c r="K73" s="86">
        <v>2000</v>
      </c>
      <c r="L73" s="84">
        <f>IF(I73=1,VLOOKUP(M73,'K Bracing'!$A$1:$F$6,MATCH(N73,'K Bracing'!$A$1:'K Bracing'!$F$1,0),FALSE), 99999)</f>
        <v>1</v>
      </c>
      <c r="M73" s="86" t="s">
        <v>29</v>
      </c>
      <c r="N73" s="86" t="s">
        <v>29</v>
      </c>
      <c r="O73" s="86">
        <f t="shared" ref="O73:O136" si="8">L73*K73*I73/$H$47</f>
        <v>7.5471698113207548</v>
      </c>
      <c r="Q73" s="63"/>
      <c r="AD73" s="63"/>
      <c r="AK73" s="29"/>
      <c r="AM73" s="29"/>
    </row>
    <row r="74" spans="1:42" x14ac:dyDescent="0.25">
      <c r="A74" s="29">
        <f t="shared" si="5"/>
        <v>-1</v>
      </c>
      <c r="B74" s="86">
        <v>2</v>
      </c>
      <c r="C74" s="86">
        <v>2000</v>
      </c>
      <c r="D74" s="84">
        <f>IF(A74=1, VLOOKUP(E74,'K Bracing'!$A$1:$F$6,MATCH(F74,'K Bracing'!$A$1:'K Bracing'!$F$1,0),FALSE),99999)</f>
        <v>99999</v>
      </c>
      <c r="E74" s="86" t="s">
        <v>29</v>
      </c>
      <c r="F74" s="86" t="s">
        <v>29</v>
      </c>
      <c r="G74" s="86">
        <f t="shared" si="6"/>
        <v>-751872.18045112782</v>
      </c>
      <c r="I74" s="29">
        <f t="shared" si="7"/>
        <v>1</v>
      </c>
      <c r="J74" s="86">
        <v>2</v>
      </c>
      <c r="K74" s="86">
        <v>2000</v>
      </c>
      <c r="L74" s="84">
        <f>IF(I74=1,VLOOKUP(M74,'K Bracing'!$A$1:$F$6,MATCH(N74,'K Bracing'!$A$1:'K Bracing'!$F$1,0),FALSE), 99999)</f>
        <v>1</v>
      </c>
      <c r="M74" s="86" t="s">
        <v>29</v>
      </c>
      <c r="N74" s="86" t="s">
        <v>29</v>
      </c>
      <c r="O74" s="86">
        <f t="shared" si="8"/>
        <v>7.5471698113207548</v>
      </c>
      <c r="Q74" s="63"/>
      <c r="AD74" s="63"/>
      <c r="AK74" s="29"/>
      <c r="AM74" s="29"/>
    </row>
    <row r="75" spans="1:42" x14ac:dyDescent="0.25">
      <c r="A75" s="29">
        <f t="shared" si="5"/>
        <v>-1</v>
      </c>
      <c r="B75" s="86">
        <v>3</v>
      </c>
      <c r="C75" s="86">
        <v>2000</v>
      </c>
      <c r="D75" s="84">
        <f>IF(A75=1, VLOOKUP(E75,'K Bracing'!$A$1:$F$6,MATCH(F75,'K Bracing'!$A$1:'K Bracing'!$F$1,0),FALSE),99999)</f>
        <v>99999</v>
      </c>
      <c r="E75" s="86" t="s">
        <v>29</v>
      </c>
      <c r="F75" s="86" t="s">
        <v>29</v>
      </c>
      <c r="G75" s="86">
        <f t="shared" si="6"/>
        <v>-751872.18045112782</v>
      </c>
      <c r="I75" s="29">
        <f t="shared" si="7"/>
        <v>1</v>
      </c>
      <c r="J75" s="86">
        <v>3</v>
      </c>
      <c r="K75" s="86">
        <v>2000</v>
      </c>
      <c r="L75" s="84">
        <f>IF(I75=1,VLOOKUP(M75,'K Bracing'!$A$1:$F$6,MATCH(N75,'K Bracing'!$A$1:'K Bracing'!$F$1,0),FALSE), 99999)</f>
        <v>0.8</v>
      </c>
      <c r="M75" s="86" t="s">
        <v>29</v>
      </c>
      <c r="N75" s="86" t="s">
        <v>27</v>
      </c>
      <c r="O75" s="86">
        <f t="shared" si="8"/>
        <v>6.0377358490566042</v>
      </c>
      <c r="Q75" s="63"/>
      <c r="AD75" s="63"/>
      <c r="AK75" s="29"/>
      <c r="AL75" s="29"/>
      <c r="AM75" s="29"/>
    </row>
    <row r="76" spans="1:42" x14ac:dyDescent="0.25">
      <c r="A76" s="29">
        <f t="shared" si="5"/>
        <v>-1</v>
      </c>
      <c r="B76" s="86">
        <v>4</v>
      </c>
      <c r="C76" s="86">
        <v>0</v>
      </c>
      <c r="D76" s="84">
        <f>IF(A76=1, VLOOKUP(E76,'K Bracing'!$A$1:$F$6,MATCH(F76,'K Bracing'!$A$1:'K Bracing'!$F$1,0),FALSE),99999)</f>
        <v>99999</v>
      </c>
      <c r="E76" s="86" t="s">
        <v>27</v>
      </c>
      <c r="F76" s="86" t="s">
        <v>27</v>
      </c>
      <c r="G76" s="86">
        <f t="shared" si="6"/>
        <v>0</v>
      </c>
      <c r="I76" s="29">
        <f t="shared" si="7"/>
        <v>-1</v>
      </c>
      <c r="J76" s="86">
        <v>4</v>
      </c>
      <c r="K76" s="86">
        <v>0</v>
      </c>
      <c r="L76" s="84">
        <f>IF(I76=1,VLOOKUP(M76,'K Bracing'!$A$1:$F$6,MATCH(N76,'K Bracing'!$A$1:'K Bracing'!$F$1,0),FALSE), 99999)</f>
        <v>99999</v>
      </c>
      <c r="M76" s="86" t="s">
        <v>27</v>
      </c>
      <c r="N76" s="86" t="s">
        <v>27</v>
      </c>
      <c r="O76" s="86">
        <f t="shared" si="8"/>
        <v>0</v>
      </c>
      <c r="Q76" s="63"/>
      <c r="AD76" s="63"/>
      <c r="AM76" s="29"/>
    </row>
    <row r="77" spans="1:42" x14ac:dyDescent="0.25">
      <c r="A77" s="29">
        <f t="shared" si="5"/>
        <v>-1</v>
      </c>
      <c r="B77" s="86">
        <v>5</v>
      </c>
      <c r="C77" s="86">
        <v>0</v>
      </c>
      <c r="D77" s="84">
        <f>IF(A77=1, VLOOKUP(E77,'K Bracing'!$A$1:$F$6,MATCH(F77,'K Bracing'!$A$1:'K Bracing'!$F$1,0),FALSE),99999)</f>
        <v>99999</v>
      </c>
      <c r="E77" s="86" t="s">
        <v>27</v>
      </c>
      <c r="F77" s="86" t="s">
        <v>27</v>
      </c>
      <c r="G77" s="86">
        <f t="shared" si="6"/>
        <v>0</v>
      </c>
      <c r="I77" s="29">
        <f t="shared" si="7"/>
        <v>-1</v>
      </c>
      <c r="J77" s="86">
        <v>5</v>
      </c>
      <c r="K77" s="86">
        <v>0</v>
      </c>
      <c r="L77" s="84">
        <f>IF(I77=1,VLOOKUP(M77,'K Bracing'!$A$1:$F$6,MATCH(N77,'K Bracing'!$A$1:'K Bracing'!$F$1,0),FALSE), 99999)</f>
        <v>99999</v>
      </c>
      <c r="M77" s="86" t="s">
        <v>27</v>
      </c>
      <c r="N77" s="86" t="s">
        <v>27</v>
      </c>
      <c r="O77" s="86">
        <f t="shared" si="8"/>
        <v>0</v>
      </c>
      <c r="Q77" s="63"/>
      <c r="AD77" s="63"/>
      <c r="AK77" s="29"/>
    </row>
    <row r="78" spans="1:42" x14ac:dyDescent="0.25">
      <c r="A78" s="29">
        <f t="shared" si="5"/>
        <v>-1</v>
      </c>
      <c r="B78" s="86">
        <v>6</v>
      </c>
      <c r="C78" s="86">
        <v>0</v>
      </c>
      <c r="D78" s="84">
        <f>IF(A78=1, VLOOKUP(E78,'K Bracing'!$A$1:$F$6,MATCH(F78,'K Bracing'!$A$1:'K Bracing'!$F$1,0),FALSE),99999)</f>
        <v>99999</v>
      </c>
      <c r="E78" s="86" t="s">
        <v>27</v>
      </c>
      <c r="F78" s="86" t="s">
        <v>27</v>
      </c>
      <c r="G78" s="86">
        <f t="shared" si="6"/>
        <v>0</v>
      </c>
      <c r="I78" s="29">
        <f t="shared" si="7"/>
        <v>-1</v>
      </c>
      <c r="J78" s="86">
        <v>6</v>
      </c>
      <c r="K78" s="86">
        <v>0</v>
      </c>
      <c r="L78" s="84">
        <f>IF(I78=1,VLOOKUP(M78,'K Bracing'!$A$1:$F$6,MATCH(N78,'K Bracing'!$A$1:'K Bracing'!$F$1,0),FALSE), 99999)</f>
        <v>99999</v>
      </c>
      <c r="M78" s="86" t="s">
        <v>27</v>
      </c>
      <c r="N78" s="86" t="s">
        <v>27</v>
      </c>
      <c r="O78" s="86">
        <f t="shared" si="8"/>
        <v>0</v>
      </c>
      <c r="Q78" s="63"/>
      <c r="AD78" s="63"/>
      <c r="AM78" s="29"/>
    </row>
    <row r="79" spans="1:42" x14ac:dyDescent="0.25">
      <c r="A79" s="29">
        <f t="shared" si="5"/>
        <v>-1</v>
      </c>
      <c r="B79" s="86">
        <v>7</v>
      </c>
      <c r="C79" s="86">
        <v>0</v>
      </c>
      <c r="D79" s="84">
        <f>IF(A79=1, VLOOKUP(E79,'K Bracing'!$A$1:$F$6,MATCH(F79,'K Bracing'!$A$1:'K Bracing'!$F$1,0),FALSE),99999)</f>
        <v>99999</v>
      </c>
      <c r="E79" s="86" t="s">
        <v>27</v>
      </c>
      <c r="F79" s="86" t="s">
        <v>27</v>
      </c>
      <c r="G79" s="86">
        <f t="shared" si="6"/>
        <v>0</v>
      </c>
      <c r="I79" s="29">
        <f t="shared" si="7"/>
        <v>-1</v>
      </c>
      <c r="J79" s="86">
        <v>7</v>
      </c>
      <c r="K79" s="86">
        <v>0</v>
      </c>
      <c r="L79" s="84">
        <f>IF(I79=1,VLOOKUP(M79,'K Bracing'!$A$1:$F$6,MATCH(N79,'K Bracing'!$A$1:'K Bracing'!$F$1,0),FALSE), 99999)</f>
        <v>99999</v>
      </c>
      <c r="M79" s="86" t="s">
        <v>27</v>
      </c>
      <c r="N79" s="86" t="s">
        <v>27</v>
      </c>
      <c r="O79" s="86">
        <f t="shared" si="8"/>
        <v>0</v>
      </c>
      <c r="Q79" s="63"/>
      <c r="AD79" s="63"/>
    </row>
    <row r="80" spans="1:42" x14ac:dyDescent="0.25">
      <c r="A80" s="29">
        <f t="shared" si="5"/>
        <v>-1</v>
      </c>
      <c r="B80" s="86">
        <v>8</v>
      </c>
      <c r="C80" s="86">
        <v>0</v>
      </c>
      <c r="D80" s="84">
        <f>IF(A80=1, VLOOKUP(E80,'K Bracing'!$A$1:$F$6,MATCH(F80,'K Bracing'!$A$1:'K Bracing'!$F$1,0),FALSE),99999)</f>
        <v>99999</v>
      </c>
      <c r="E80" s="86" t="s">
        <v>27</v>
      </c>
      <c r="F80" s="86" t="s">
        <v>27</v>
      </c>
      <c r="G80" s="86">
        <f t="shared" si="6"/>
        <v>0</v>
      </c>
      <c r="I80" s="29">
        <f t="shared" si="7"/>
        <v>-1</v>
      </c>
      <c r="J80" s="86">
        <v>8</v>
      </c>
      <c r="K80" s="86">
        <v>0</v>
      </c>
      <c r="L80" s="84">
        <f>IF(I80=1,VLOOKUP(M80,'K Bracing'!$A$1:$F$6,MATCH(N80,'K Bracing'!$A$1:'K Bracing'!$F$1,0),FALSE), 99999)</f>
        <v>99999</v>
      </c>
      <c r="M80" s="86" t="s">
        <v>27</v>
      </c>
      <c r="N80" s="86" t="s">
        <v>27</v>
      </c>
      <c r="O80" s="86">
        <f t="shared" si="8"/>
        <v>0</v>
      </c>
      <c r="Q80" s="63"/>
      <c r="AD80" s="63"/>
      <c r="AK80" s="29"/>
    </row>
    <row r="81" spans="1:30" x14ac:dyDescent="0.25">
      <c r="A81" s="29">
        <f t="shared" si="5"/>
        <v>-1</v>
      </c>
      <c r="B81" s="86">
        <v>9</v>
      </c>
      <c r="C81" s="86">
        <v>0</v>
      </c>
      <c r="D81" s="84">
        <f>IF(A81=1, VLOOKUP(E81,'K Bracing'!$A$1:$F$6,MATCH(F81,'K Bracing'!$A$1:'K Bracing'!$F$1,0),FALSE),99999)</f>
        <v>99999</v>
      </c>
      <c r="E81" s="86" t="s">
        <v>27</v>
      </c>
      <c r="F81" s="86" t="s">
        <v>27</v>
      </c>
      <c r="G81" s="86">
        <f t="shared" si="6"/>
        <v>0</v>
      </c>
      <c r="I81" s="29">
        <f t="shared" si="7"/>
        <v>-1</v>
      </c>
      <c r="J81" s="86">
        <v>9</v>
      </c>
      <c r="K81" s="86">
        <v>0</v>
      </c>
      <c r="L81" s="84">
        <f>IF(I81=1,VLOOKUP(M81,'K Bracing'!$A$1:$F$6,MATCH(N81,'K Bracing'!$A$1:'K Bracing'!$F$1,0),FALSE), 99999)</f>
        <v>99999</v>
      </c>
      <c r="M81" s="86" t="s">
        <v>27</v>
      </c>
      <c r="N81" s="86" t="s">
        <v>27</v>
      </c>
      <c r="O81" s="86">
        <f t="shared" si="8"/>
        <v>0</v>
      </c>
      <c r="Q81" s="63"/>
      <c r="AD81" s="63"/>
    </row>
    <row r="82" spans="1:30" x14ac:dyDescent="0.25">
      <c r="A82" s="29">
        <f t="shared" si="5"/>
        <v>-1</v>
      </c>
      <c r="B82" s="86">
        <v>10</v>
      </c>
      <c r="C82" s="86">
        <v>0</v>
      </c>
      <c r="D82" s="84">
        <f>IF(A82=1, VLOOKUP(E82,'K Bracing'!$A$1:$F$6,MATCH(F82,'K Bracing'!$A$1:'K Bracing'!$F$1,0),FALSE),99999)</f>
        <v>99999</v>
      </c>
      <c r="E82" s="86" t="s">
        <v>27</v>
      </c>
      <c r="F82" s="86" t="s">
        <v>27</v>
      </c>
      <c r="G82" s="86">
        <f t="shared" si="6"/>
        <v>0</v>
      </c>
      <c r="I82" s="29">
        <f t="shared" si="7"/>
        <v>-1</v>
      </c>
      <c r="J82" s="86">
        <v>10</v>
      </c>
      <c r="K82" s="86">
        <v>0</v>
      </c>
      <c r="L82" s="84">
        <f>IF(I82=1,VLOOKUP(M82,'K Bracing'!$A$1:$F$6,MATCH(N82,'K Bracing'!$A$1:'K Bracing'!$F$1,0),FALSE), 99999)</f>
        <v>99999</v>
      </c>
      <c r="M82" s="86" t="s">
        <v>27</v>
      </c>
      <c r="N82" s="86" t="s">
        <v>27</v>
      </c>
      <c r="O82" s="86">
        <f t="shared" si="8"/>
        <v>0</v>
      </c>
      <c r="Q82" s="63"/>
      <c r="AD82" s="63"/>
    </row>
    <row r="83" spans="1:30" x14ac:dyDescent="0.25">
      <c r="A83" s="29">
        <f t="shared" si="5"/>
        <v>-1</v>
      </c>
      <c r="B83" s="86">
        <v>11</v>
      </c>
      <c r="C83" s="86">
        <v>0</v>
      </c>
      <c r="D83" s="84">
        <f>IF(A83=1, VLOOKUP(E83,'K Bracing'!$A$1:$F$6,MATCH(F83,'K Bracing'!$A$1:'K Bracing'!$F$1,0),FALSE),99999)</f>
        <v>99999</v>
      </c>
      <c r="E83" s="86" t="s">
        <v>27</v>
      </c>
      <c r="F83" s="86" t="s">
        <v>27</v>
      </c>
      <c r="G83" s="86">
        <f t="shared" si="6"/>
        <v>0</v>
      </c>
      <c r="I83" s="29">
        <f t="shared" si="7"/>
        <v>-1</v>
      </c>
      <c r="J83" s="86">
        <v>11</v>
      </c>
      <c r="K83" s="86">
        <v>0</v>
      </c>
      <c r="L83" s="84">
        <f>IF(I83=1,VLOOKUP(M83,'K Bracing'!$A$1:$F$6,MATCH(N83,'K Bracing'!$A$1:'K Bracing'!$F$1,0),FALSE), 99999)</f>
        <v>99999</v>
      </c>
      <c r="M83" s="86" t="s">
        <v>27</v>
      </c>
      <c r="N83" s="86" t="s">
        <v>27</v>
      </c>
      <c r="O83" s="86">
        <f t="shared" si="8"/>
        <v>0</v>
      </c>
      <c r="Q83" s="63"/>
      <c r="AD83" s="63"/>
    </row>
    <row r="84" spans="1:30" x14ac:dyDescent="0.25">
      <c r="A84" s="29">
        <f t="shared" si="5"/>
        <v>-1</v>
      </c>
      <c r="B84" s="86">
        <v>12</v>
      </c>
      <c r="C84" s="86">
        <v>0</v>
      </c>
      <c r="D84" s="84">
        <f>IF(A84=1, VLOOKUP(E84,'K Bracing'!$A$1:$F$6,MATCH(F84,'K Bracing'!$A$1:'K Bracing'!$F$1,0),FALSE),99999)</f>
        <v>99999</v>
      </c>
      <c r="E84" s="86" t="s">
        <v>27</v>
      </c>
      <c r="F84" s="86" t="s">
        <v>27</v>
      </c>
      <c r="G84" s="86">
        <f t="shared" si="6"/>
        <v>0</v>
      </c>
      <c r="I84" s="29">
        <f t="shared" si="7"/>
        <v>-1</v>
      </c>
      <c r="J84" s="86">
        <v>12</v>
      </c>
      <c r="K84" s="86">
        <v>0</v>
      </c>
      <c r="L84" s="84">
        <f>IF(I84=1,VLOOKUP(M84,'K Bracing'!$A$1:$F$6,MATCH(N84,'K Bracing'!$A$1:'K Bracing'!$F$1,0),FALSE), 99999)</f>
        <v>99999</v>
      </c>
      <c r="M84" s="86" t="s">
        <v>27</v>
      </c>
      <c r="N84" s="86" t="s">
        <v>27</v>
      </c>
      <c r="O84" s="86">
        <f t="shared" si="8"/>
        <v>0</v>
      </c>
      <c r="Q84" s="63"/>
      <c r="AD84" s="63"/>
    </row>
    <row r="85" spans="1:30" x14ac:dyDescent="0.25">
      <c r="A85" s="29">
        <f t="shared" si="5"/>
        <v>-1</v>
      </c>
      <c r="B85" s="86">
        <v>13</v>
      </c>
      <c r="C85" s="86">
        <v>0</v>
      </c>
      <c r="D85" s="84">
        <f>IF(A85=1, VLOOKUP(E85,'K Bracing'!$A$1:$F$6,MATCH(F85,'K Bracing'!$A$1:'K Bracing'!$F$1,0),FALSE),99999)</f>
        <v>99999</v>
      </c>
      <c r="E85" s="86" t="s">
        <v>27</v>
      </c>
      <c r="F85" s="86" t="s">
        <v>27</v>
      </c>
      <c r="G85" s="86">
        <f t="shared" si="6"/>
        <v>0</v>
      </c>
      <c r="I85" s="29">
        <f t="shared" si="7"/>
        <v>-1</v>
      </c>
      <c r="J85" s="86">
        <v>13</v>
      </c>
      <c r="K85" s="86">
        <v>0</v>
      </c>
      <c r="L85" s="84">
        <f>IF(I85=1,VLOOKUP(M85,'K Bracing'!$A$1:$F$6,MATCH(N85,'K Bracing'!$A$1:'K Bracing'!$F$1,0),FALSE), 99999)</f>
        <v>99999</v>
      </c>
      <c r="M85" s="86" t="s">
        <v>27</v>
      </c>
      <c r="N85" s="86" t="s">
        <v>27</v>
      </c>
      <c r="O85" s="86">
        <f t="shared" si="8"/>
        <v>0</v>
      </c>
      <c r="Q85" s="63"/>
      <c r="AD85" s="63"/>
    </row>
    <row r="86" spans="1:30" x14ac:dyDescent="0.25">
      <c r="A86" s="29">
        <f t="shared" si="5"/>
        <v>-1</v>
      </c>
      <c r="B86" s="86">
        <v>14</v>
      </c>
      <c r="C86" s="86">
        <v>0</v>
      </c>
      <c r="D86" s="84">
        <f>IF(A86=1, VLOOKUP(E86,'K Bracing'!$A$1:$F$6,MATCH(F86,'K Bracing'!$A$1:'K Bracing'!$F$1,0),FALSE),99999)</f>
        <v>99999</v>
      </c>
      <c r="E86" s="86" t="s">
        <v>27</v>
      </c>
      <c r="F86" s="86" t="s">
        <v>27</v>
      </c>
      <c r="G86" s="86">
        <f t="shared" si="6"/>
        <v>0</v>
      </c>
      <c r="I86" s="29">
        <f t="shared" si="7"/>
        <v>-1</v>
      </c>
      <c r="J86" s="86">
        <v>14</v>
      </c>
      <c r="K86" s="86">
        <v>0</v>
      </c>
      <c r="L86" s="84">
        <f>IF(I86=1,VLOOKUP(M86,'K Bracing'!$A$1:$F$6,MATCH(N86,'K Bracing'!$A$1:'K Bracing'!$F$1,0),FALSE), 99999)</f>
        <v>99999</v>
      </c>
      <c r="M86" s="86" t="s">
        <v>27</v>
      </c>
      <c r="N86" s="86" t="s">
        <v>27</v>
      </c>
      <c r="O86" s="86">
        <f t="shared" si="8"/>
        <v>0</v>
      </c>
      <c r="Q86" s="63"/>
      <c r="AD86" s="63"/>
    </row>
    <row r="87" spans="1:30" x14ac:dyDescent="0.25">
      <c r="A87" s="29">
        <f t="shared" si="5"/>
        <v>-1</v>
      </c>
      <c r="B87" s="86">
        <v>15</v>
      </c>
      <c r="C87" s="86">
        <v>0</v>
      </c>
      <c r="D87" s="84">
        <f>IF(A87=1, VLOOKUP(E87,'K Bracing'!$A$1:$F$6,MATCH(F87,'K Bracing'!$A$1:'K Bracing'!$F$1,0),FALSE),99999)</f>
        <v>99999</v>
      </c>
      <c r="E87" s="86" t="s">
        <v>27</v>
      </c>
      <c r="F87" s="86" t="s">
        <v>27</v>
      </c>
      <c r="G87" s="86">
        <f t="shared" si="6"/>
        <v>0</v>
      </c>
      <c r="I87" s="29">
        <f t="shared" si="7"/>
        <v>-1</v>
      </c>
      <c r="J87" s="86">
        <v>15</v>
      </c>
      <c r="K87" s="86">
        <v>0</v>
      </c>
      <c r="L87" s="84">
        <f>IF(I87=1,VLOOKUP(M87,'K Bracing'!$A$1:$F$6,MATCH(N87,'K Bracing'!$A$1:'K Bracing'!$F$1,0),FALSE), 99999)</f>
        <v>99999</v>
      </c>
      <c r="M87" s="86" t="s">
        <v>27</v>
      </c>
      <c r="N87" s="86" t="s">
        <v>27</v>
      </c>
      <c r="O87" s="86">
        <f t="shared" si="8"/>
        <v>0</v>
      </c>
      <c r="Q87" s="63"/>
      <c r="AD87" s="63"/>
    </row>
    <row r="88" spans="1:30" x14ac:dyDescent="0.25">
      <c r="A88" s="29">
        <f t="shared" si="5"/>
        <v>-1</v>
      </c>
      <c r="B88" s="86">
        <v>16</v>
      </c>
      <c r="C88" s="86">
        <v>0</v>
      </c>
      <c r="D88" s="84">
        <f>IF(A88=1, VLOOKUP(E88,'K Bracing'!$A$1:$F$6,MATCH(F88,'K Bracing'!$A$1:'K Bracing'!$F$1,0),FALSE),99999)</f>
        <v>99999</v>
      </c>
      <c r="E88" s="86" t="s">
        <v>27</v>
      </c>
      <c r="F88" s="86" t="s">
        <v>27</v>
      </c>
      <c r="G88" s="86">
        <f t="shared" si="6"/>
        <v>0</v>
      </c>
      <c r="I88" s="29">
        <f t="shared" si="7"/>
        <v>-1</v>
      </c>
      <c r="J88" s="86">
        <v>16</v>
      </c>
      <c r="K88" s="86">
        <v>0</v>
      </c>
      <c r="L88" s="84">
        <f>IF(I88=1,VLOOKUP(M88,'K Bracing'!$A$1:$F$6,MATCH(N88,'K Bracing'!$A$1:'K Bracing'!$F$1,0),FALSE), 99999)</f>
        <v>99999</v>
      </c>
      <c r="M88" s="86" t="s">
        <v>27</v>
      </c>
      <c r="N88" s="86" t="s">
        <v>27</v>
      </c>
      <c r="O88" s="86">
        <f t="shared" si="8"/>
        <v>0</v>
      </c>
      <c r="Q88" s="63"/>
      <c r="AD88" s="63"/>
    </row>
    <row r="89" spans="1:30" x14ac:dyDescent="0.25">
      <c r="A89" s="29">
        <f t="shared" si="5"/>
        <v>-1</v>
      </c>
      <c r="B89" s="86">
        <v>17</v>
      </c>
      <c r="C89" s="86">
        <v>0</v>
      </c>
      <c r="D89" s="84">
        <f>IF(A89=1, VLOOKUP(E89,'K Bracing'!$A$1:$F$6,MATCH(F89,'K Bracing'!$A$1:'K Bracing'!$F$1,0),FALSE),99999)</f>
        <v>99999</v>
      </c>
      <c r="E89" s="86" t="s">
        <v>27</v>
      </c>
      <c r="F89" s="86" t="s">
        <v>27</v>
      </c>
      <c r="G89" s="86">
        <f t="shared" si="6"/>
        <v>0</v>
      </c>
      <c r="I89" s="29">
        <f t="shared" si="7"/>
        <v>-1</v>
      </c>
      <c r="J89" s="86">
        <v>17</v>
      </c>
      <c r="K89" s="86">
        <v>0</v>
      </c>
      <c r="L89" s="84">
        <f>IF(I89=1,VLOOKUP(M89,'K Bracing'!$A$1:$F$6,MATCH(N89,'K Bracing'!$A$1:'K Bracing'!$F$1,0),FALSE), 99999)</f>
        <v>99999</v>
      </c>
      <c r="M89" s="86" t="s">
        <v>27</v>
      </c>
      <c r="N89" s="86" t="s">
        <v>27</v>
      </c>
      <c r="O89" s="86">
        <f t="shared" si="8"/>
        <v>0</v>
      </c>
      <c r="Q89" s="63"/>
      <c r="AD89" s="63"/>
    </row>
    <row r="90" spans="1:30" x14ac:dyDescent="0.25">
      <c r="A90" s="29">
        <f t="shared" si="5"/>
        <v>-1</v>
      </c>
      <c r="B90" s="86">
        <v>18</v>
      </c>
      <c r="C90" s="86">
        <v>0</v>
      </c>
      <c r="D90" s="84">
        <f>IF(A90=1, VLOOKUP(E90,'K Bracing'!$A$1:$F$6,MATCH(F90,'K Bracing'!$A$1:'K Bracing'!$F$1,0),FALSE),99999)</f>
        <v>99999</v>
      </c>
      <c r="E90" s="86" t="s">
        <v>27</v>
      </c>
      <c r="F90" s="86" t="s">
        <v>27</v>
      </c>
      <c r="G90" s="86">
        <f t="shared" si="6"/>
        <v>0</v>
      </c>
      <c r="I90" s="29">
        <f t="shared" si="7"/>
        <v>-1</v>
      </c>
      <c r="J90" s="86">
        <v>18</v>
      </c>
      <c r="K90" s="86">
        <v>0</v>
      </c>
      <c r="L90" s="84">
        <f>IF(I90=1,VLOOKUP(M90,'K Bracing'!$A$1:$F$6,MATCH(N90,'K Bracing'!$A$1:'K Bracing'!$F$1,0),FALSE), 99999)</f>
        <v>99999</v>
      </c>
      <c r="M90" s="86" t="s">
        <v>27</v>
      </c>
      <c r="N90" s="86" t="s">
        <v>27</v>
      </c>
      <c r="O90" s="86">
        <f t="shared" si="8"/>
        <v>0</v>
      </c>
      <c r="Q90" s="63"/>
      <c r="AD90" s="63"/>
    </row>
    <row r="91" spans="1:30" x14ac:dyDescent="0.25">
      <c r="A91" s="29">
        <f t="shared" si="5"/>
        <v>-1</v>
      </c>
      <c r="B91" s="86">
        <v>19</v>
      </c>
      <c r="C91" s="86">
        <v>0</v>
      </c>
      <c r="D91" s="84">
        <f>IF(A91=1, VLOOKUP(E91,'K Bracing'!$A$1:$F$6,MATCH(F91,'K Bracing'!$A$1:'K Bracing'!$F$1,0),FALSE),99999)</f>
        <v>99999</v>
      </c>
      <c r="E91" s="86" t="s">
        <v>27</v>
      </c>
      <c r="F91" s="86" t="s">
        <v>27</v>
      </c>
      <c r="G91" s="86">
        <f t="shared" si="6"/>
        <v>0</v>
      </c>
      <c r="I91" s="29">
        <f t="shared" si="7"/>
        <v>-1</v>
      </c>
      <c r="J91" s="86">
        <v>19</v>
      </c>
      <c r="K91" s="86">
        <v>0</v>
      </c>
      <c r="L91" s="84">
        <f>IF(I91=1,VLOOKUP(M91,'K Bracing'!$A$1:$F$6,MATCH(N91,'K Bracing'!$A$1:'K Bracing'!$F$1,0),FALSE), 99999)</f>
        <v>99999</v>
      </c>
      <c r="M91" s="86" t="s">
        <v>27</v>
      </c>
      <c r="N91" s="86" t="s">
        <v>27</v>
      </c>
      <c r="O91" s="86">
        <f t="shared" si="8"/>
        <v>0</v>
      </c>
      <c r="Q91" s="63"/>
      <c r="AD91" s="63"/>
    </row>
    <row r="92" spans="1:30" x14ac:dyDescent="0.25">
      <c r="A92" s="29">
        <f t="shared" si="5"/>
        <v>-1</v>
      </c>
      <c r="B92" s="86">
        <v>20</v>
      </c>
      <c r="C92" s="86">
        <v>0</v>
      </c>
      <c r="D92" s="84">
        <f>IF(A92=1, VLOOKUP(E92,'K Bracing'!$A$1:$F$6,MATCH(F92,'K Bracing'!$A$1:'K Bracing'!$F$1,0),FALSE),99999)</f>
        <v>99999</v>
      </c>
      <c r="E92" s="86" t="s">
        <v>27</v>
      </c>
      <c r="F92" s="86" t="s">
        <v>27</v>
      </c>
      <c r="G92" s="86">
        <f t="shared" si="6"/>
        <v>0</v>
      </c>
      <c r="I92" s="29">
        <f t="shared" si="7"/>
        <v>-1</v>
      </c>
      <c r="J92" s="86">
        <v>20</v>
      </c>
      <c r="K92" s="86">
        <v>0</v>
      </c>
      <c r="L92" s="84">
        <f>IF(I92=1,VLOOKUP(M92,'K Bracing'!$A$1:$F$6,MATCH(N92,'K Bracing'!$A$1:'K Bracing'!$F$1,0),FALSE), 99999)</f>
        <v>99999</v>
      </c>
      <c r="M92" s="86" t="s">
        <v>27</v>
      </c>
      <c r="N92" s="86" t="s">
        <v>27</v>
      </c>
      <c r="O92" s="86">
        <f t="shared" si="8"/>
        <v>0</v>
      </c>
      <c r="Q92" s="63"/>
      <c r="AD92" s="63"/>
    </row>
    <row r="93" spans="1:30" x14ac:dyDescent="0.25">
      <c r="A93" s="29">
        <f t="shared" si="5"/>
        <v>-1</v>
      </c>
      <c r="B93" s="86">
        <v>21</v>
      </c>
      <c r="C93" s="86">
        <v>0</v>
      </c>
      <c r="D93" s="84">
        <f>IF(A93=1, VLOOKUP(E93,'K Bracing'!$A$1:$F$6,MATCH(F93,'K Bracing'!$A$1:'K Bracing'!$F$1,0),FALSE),99999)</f>
        <v>99999</v>
      </c>
      <c r="E93" s="86" t="s">
        <v>27</v>
      </c>
      <c r="F93" s="86" t="s">
        <v>27</v>
      </c>
      <c r="G93" s="86">
        <f t="shared" si="6"/>
        <v>0</v>
      </c>
      <c r="I93" s="29">
        <f t="shared" si="7"/>
        <v>-1</v>
      </c>
      <c r="J93" s="86">
        <v>21</v>
      </c>
      <c r="K93" s="86">
        <v>0</v>
      </c>
      <c r="L93" s="84">
        <f>IF(I93=1,VLOOKUP(M93,'K Bracing'!$A$1:$F$6,MATCH(N93,'K Bracing'!$A$1:'K Bracing'!$F$1,0),FALSE), 99999)</f>
        <v>99999</v>
      </c>
      <c r="M93" s="86" t="s">
        <v>27</v>
      </c>
      <c r="N93" s="86" t="s">
        <v>27</v>
      </c>
      <c r="O93" s="86">
        <f t="shared" si="8"/>
        <v>0</v>
      </c>
      <c r="Q93" s="63"/>
      <c r="AD93" s="63"/>
    </row>
    <row r="94" spans="1:30" x14ac:dyDescent="0.25">
      <c r="A94" s="29">
        <f t="shared" si="5"/>
        <v>-1</v>
      </c>
      <c r="B94" s="86">
        <v>22</v>
      </c>
      <c r="C94" s="86">
        <v>0</v>
      </c>
      <c r="D94" s="84">
        <f>IF(A94=1, VLOOKUP(E94,'K Bracing'!$A$1:$F$6,MATCH(F94,'K Bracing'!$A$1:'K Bracing'!$F$1,0),FALSE),99999)</f>
        <v>99999</v>
      </c>
      <c r="E94" s="86" t="s">
        <v>27</v>
      </c>
      <c r="F94" s="86" t="s">
        <v>27</v>
      </c>
      <c r="G94" s="86">
        <f t="shared" si="6"/>
        <v>0</v>
      </c>
      <c r="I94" s="29">
        <f t="shared" si="7"/>
        <v>-1</v>
      </c>
      <c r="J94" s="86">
        <v>22</v>
      </c>
      <c r="K94" s="86">
        <v>0</v>
      </c>
      <c r="L94" s="84">
        <f>IF(I94=1,VLOOKUP(M94,'K Bracing'!$A$1:$F$6,MATCH(N94,'K Bracing'!$A$1:'K Bracing'!$F$1,0),FALSE), 99999)</f>
        <v>99999</v>
      </c>
      <c r="M94" s="86" t="s">
        <v>27</v>
      </c>
      <c r="N94" s="86" t="s">
        <v>27</v>
      </c>
      <c r="O94" s="86">
        <f t="shared" si="8"/>
        <v>0</v>
      </c>
      <c r="Q94" s="63"/>
      <c r="AD94" s="63"/>
    </row>
    <row r="95" spans="1:30" x14ac:dyDescent="0.25">
      <c r="A95" s="29">
        <f t="shared" si="5"/>
        <v>-1</v>
      </c>
      <c r="B95" s="86">
        <v>23</v>
      </c>
      <c r="C95" s="86">
        <v>0</v>
      </c>
      <c r="D95" s="84">
        <f>IF(A95=1, VLOOKUP(E95,'K Bracing'!$A$1:$F$6,MATCH(F95,'K Bracing'!$A$1:'K Bracing'!$F$1,0),FALSE),99999)</f>
        <v>99999</v>
      </c>
      <c r="E95" s="86" t="s">
        <v>27</v>
      </c>
      <c r="F95" s="86" t="s">
        <v>27</v>
      </c>
      <c r="G95" s="86">
        <f t="shared" si="6"/>
        <v>0</v>
      </c>
      <c r="I95" s="29">
        <f t="shared" si="7"/>
        <v>-1</v>
      </c>
      <c r="J95" s="86">
        <v>23</v>
      </c>
      <c r="K95" s="86">
        <v>0</v>
      </c>
      <c r="L95" s="84">
        <f>IF(I95=1,VLOOKUP(M95,'K Bracing'!$A$1:$F$6,MATCH(N95,'K Bracing'!$A$1:'K Bracing'!$F$1,0),FALSE), 99999)</f>
        <v>99999</v>
      </c>
      <c r="M95" s="86" t="s">
        <v>27</v>
      </c>
      <c r="N95" s="86" t="s">
        <v>27</v>
      </c>
      <c r="O95" s="86">
        <f t="shared" si="8"/>
        <v>0</v>
      </c>
      <c r="Q95" s="63"/>
      <c r="AD95" s="63"/>
    </row>
    <row r="96" spans="1:30" x14ac:dyDescent="0.25">
      <c r="A96" s="29">
        <f t="shared" si="5"/>
        <v>-1</v>
      </c>
      <c r="B96" s="86">
        <v>24</v>
      </c>
      <c r="C96" s="86">
        <v>0</v>
      </c>
      <c r="D96" s="84">
        <f>IF(A96=1, VLOOKUP(E96,'K Bracing'!$A$1:$F$6,MATCH(F96,'K Bracing'!$A$1:'K Bracing'!$F$1,0),FALSE),99999)</f>
        <v>99999</v>
      </c>
      <c r="E96" s="86" t="s">
        <v>27</v>
      </c>
      <c r="F96" s="86" t="s">
        <v>27</v>
      </c>
      <c r="G96" s="86">
        <f t="shared" si="6"/>
        <v>0</v>
      </c>
      <c r="I96" s="29">
        <f t="shared" si="7"/>
        <v>-1</v>
      </c>
      <c r="J96" s="86">
        <v>24</v>
      </c>
      <c r="K96" s="86">
        <v>0</v>
      </c>
      <c r="L96" s="84">
        <f>IF(I96=1,VLOOKUP(M96,'K Bracing'!$A$1:$F$6,MATCH(N96,'K Bracing'!$A$1:'K Bracing'!$F$1,0),FALSE), 99999)</f>
        <v>99999</v>
      </c>
      <c r="M96" s="86" t="s">
        <v>27</v>
      </c>
      <c r="N96" s="86" t="s">
        <v>27</v>
      </c>
      <c r="O96" s="86">
        <f t="shared" si="8"/>
        <v>0</v>
      </c>
      <c r="Q96" s="63"/>
      <c r="AD96" s="63"/>
    </row>
    <row r="97" spans="1:30" x14ac:dyDescent="0.25">
      <c r="A97" s="29">
        <f t="shared" si="5"/>
        <v>-1</v>
      </c>
      <c r="B97" s="86">
        <v>25</v>
      </c>
      <c r="C97" s="86">
        <v>0</v>
      </c>
      <c r="D97" s="84">
        <f>IF(A97=1, VLOOKUP(E97,'K Bracing'!$A$1:$F$6,MATCH(F97,'K Bracing'!$A$1:'K Bracing'!$F$1,0),FALSE),99999)</f>
        <v>99999</v>
      </c>
      <c r="E97" s="86" t="s">
        <v>27</v>
      </c>
      <c r="F97" s="86" t="s">
        <v>27</v>
      </c>
      <c r="G97" s="86">
        <f t="shared" si="6"/>
        <v>0</v>
      </c>
      <c r="I97" s="29">
        <f t="shared" si="7"/>
        <v>-1</v>
      </c>
      <c r="J97" s="86">
        <v>25</v>
      </c>
      <c r="K97" s="86">
        <v>0</v>
      </c>
      <c r="L97" s="84">
        <f>IF(I97=1,VLOOKUP(M97,'K Bracing'!$A$1:$F$6,MATCH(N97,'K Bracing'!$A$1:'K Bracing'!$F$1,0),FALSE), 99999)</f>
        <v>99999</v>
      </c>
      <c r="M97" s="86" t="s">
        <v>27</v>
      </c>
      <c r="N97" s="86" t="s">
        <v>27</v>
      </c>
      <c r="O97" s="86">
        <f t="shared" si="8"/>
        <v>0</v>
      </c>
      <c r="Q97" s="63"/>
      <c r="AD97" s="63"/>
    </row>
    <row r="98" spans="1:30" x14ac:dyDescent="0.25">
      <c r="A98" s="29">
        <f t="shared" si="5"/>
        <v>-1</v>
      </c>
      <c r="B98" s="86">
        <v>26</v>
      </c>
      <c r="C98" s="86">
        <v>0</v>
      </c>
      <c r="D98" s="84">
        <f>IF(A98=1, VLOOKUP(E98,'K Bracing'!$A$1:$F$6,MATCH(F98,'K Bracing'!$A$1:'K Bracing'!$F$1,0),FALSE),99999)</f>
        <v>99999</v>
      </c>
      <c r="E98" s="86" t="s">
        <v>27</v>
      </c>
      <c r="F98" s="86" t="s">
        <v>27</v>
      </c>
      <c r="G98" s="86">
        <f t="shared" si="6"/>
        <v>0</v>
      </c>
      <c r="I98" s="29">
        <f t="shared" si="7"/>
        <v>-1</v>
      </c>
      <c r="J98" s="86">
        <v>26</v>
      </c>
      <c r="K98" s="86">
        <v>0</v>
      </c>
      <c r="L98" s="84">
        <f>IF(I98=1,VLOOKUP(M98,'K Bracing'!$A$1:$F$6,MATCH(N98,'K Bracing'!$A$1:'K Bracing'!$F$1,0),FALSE), 99999)</f>
        <v>99999</v>
      </c>
      <c r="M98" s="86" t="s">
        <v>27</v>
      </c>
      <c r="N98" s="86" t="s">
        <v>27</v>
      </c>
      <c r="O98" s="86">
        <f t="shared" si="8"/>
        <v>0</v>
      </c>
      <c r="Q98" s="63"/>
      <c r="AD98" s="63"/>
    </row>
    <row r="99" spans="1:30" x14ac:dyDescent="0.25">
      <c r="A99" s="29">
        <f t="shared" si="5"/>
        <v>-1</v>
      </c>
      <c r="B99" s="86">
        <v>27</v>
      </c>
      <c r="C99" s="86">
        <v>0</v>
      </c>
      <c r="D99" s="84">
        <f>IF(A99=1, VLOOKUP(E99,'K Bracing'!$A$1:$F$6,MATCH(F99,'K Bracing'!$A$1:'K Bracing'!$F$1,0),FALSE),99999)</f>
        <v>99999</v>
      </c>
      <c r="E99" s="86" t="s">
        <v>27</v>
      </c>
      <c r="F99" s="86" t="s">
        <v>27</v>
      </c>
      <c r="G99" s="86">
        <f t="shared" si="6"/>
        <v>0</v>
      </c>
      <c r="I99" s="29">
        <f t="shared" si="7"/>
        <v>-1</v>
      </c>
      <c r="J99" s="86">
        <v>27</v>
      </c>
      <c r="K99" s="86">
        <v>0</v>
      </c>
      <c r="L99" s="84">
        <f>IF(I99=1,VLOOKUP(M99,'K Bracing'!$A$1:$F$6,MATCH(N99,'K Bracing'!$A$1:'K Bracing'!$F$1,0),FALSE), 99999)</f>
        <v>99999</v>
      </c>
      <c r="M99" s="86" t="s">
        <v>27</v>
      </c>
      <c r="N99" s="86" t="s">
        <v>27</v>
      </c>
      <c r="O99" s="86">
        <f t="shared" si="8"/>
        <v>0</v>
      </c>
      <c r="Q99" s="63"/>
      <c r="AD99" s="63"/>
    </row>
    <row r="100" spans="1:30" x14ac:dyDescent="0.25">
      <c r="A100" s="29">
        <f t="shared" si="5"/>
        <v>-1</v>
      </c>
      <c r="B100" s="86">
        <v>28</v>
      </c>
      <c r="C100" s="86">
        <v>0</v>
      </c>
      <c r="D100" s="84">
        <f>IF(A100=1, VLOOKUP(E100,'K Bracing'!$A$1:$F$6,MATCH(F100,'K Bracing'!$A$1:'K Bracing'!$F$1,0),FALSE),99999)</f>
        <v>99999</v>
      </c>
      <c r="E100" s="86" t="s">
        <v>27</v>
      </c>
      <c r="F100" s="86" t="s">
        <v>27</v>
      </c>
      <c r="G100" s="86">
        <f t="shared" si="6"/>
        <v>0</v>
      </c>
      <c r="I100" s="29">
        <f t="shared" si="7"/>
        <v>-1</v>
      </c>
      <c r="J100" s="86">
        <v>28</v>
      </c>
      <c r="K100" s="86">
        <v>0</v>
      </c>
      <c r="L100" s="84">
        <f>IF(I100=1,VLOOKUP(M100,'K Bracing'!$A$1:$F$6,MATCH(N100,'K Bracing'!$A$1:'K Bracing'!$F$1,0),FALSE), 99999)</f>
        <v>99999</v>
      </c>
      <c r="M100" s="86" t="s">
        <v>27</v>
      </c>
      <c r="N100" s="86" t="s">
        <v>27</v>
      </c>
      <c r="O100" s="86">
        <f t="shared" si="8"/>
        <v>0</v>
      </c>
      <c r="Q100" s="63"/>
      <c r="AD100" s="63"/>
    </row>
    <row r="101" spans="1:30" x14ac:dyDescent="0.25">
      <c r="A101" s="29">
        <f t="shared" si="5"/>
        <v>-1</v>
      </c>
      <c r="B101" s="86">
        <v>29</v>
      </c>
      <c r="C101" s="86">
        <v>0</v>
      </c>
      <c r="D101" s="84">
        <f>IF(A101=1, VLOOKUP(E101,'K Bracing'!$A$1:$F$6,MATCH(F101,'K Bracing'!$A$1:'K Bracing'!$F$1,0),FALSE),99999)</f>
        <v>99999</v>
      </c>
      <c r="E101" s="86" t="s">
        <v>27</v>
      </c>
      <c r="F101" s="86" t="s">
        <v>27</v>
      </c>
      <c r="G101" s="86">
        <f t="shared" si="6"/>
        <v>0</v>
      </c>
      <c r="I101" s="29">
        <f t="shared" si="7"/>
        <v>-1</v>
      </c>
      <c r="J101" s="86">
        <v>29</v>
      </c>
      <c r="K101" s="86">
        <v>0</v>
      </c>
      <c r="L101" s="84">
        <f>IF(I101=1,VLOOKUP(M101,'K Bracing'!$A$1:$F$6,MATCH(N101,'K Bracing'!$A$1:'K Bracing'!$F$1,0),FALSE), 99999)</f>
        <v>99999</v>
      </c>
      <c r="M101" s="86" t="s">
        <v>27</v>
      </c>
      <c r="N101" s="86" t="s">
        <v>27</v>
      </c>
      <c r="O101" s="86">
        <f t="shared" si="8"/>
        <v>0</v>
      </c>
      <c r="Q101" s="63"/>
      <c r="AD101" s="63"/>
    </row>
    <row r="102" spans="1:30" x14ac:dyDescent="0.25">
      <c r="A102" s="29">
        <f t="shared" si="5"/>
        <v>-1</v>
      </c>
      <c r="B102" s="86">
        <v>30</v>
      </c>
      <c r="C102" s="86">
        <v>0</v>
      </c>
      <c r="D102" s="84">
        <f>IF(A102=1, VLOOKUP(E102,'K Bracing'!$A$1:$F$6,MATCH(F102,'K Bracing'!$A$1:'K Bracing'!$F$1,0),FALSE),99999)</f>
        <v>99999</v>
      </c>
      <c r="E102" s="86" t="s">
        <v>27</v>
      </c>
      <c r="F102" s="86" t="s">
        <v>27</v>
      </c>
      <c r="G102" s="86">
        <f t="shared" si="6"/>
        <v>0</v>
      </c>
      <c r="I102" s="29">
        <f t="shared" si="7"/>
        <v>-1</v>
      </c>
      <c r="J102" s="86">
        <v>30</v>
      </c>
      <c r="K102" s="86">
        <v>0</v>
      </c>
      <c r="L102" s="84">
        <f>IF(I102=1,VLOOKUP(M102,'K Bracing'!$A$1:$F$6,MATCH(N102,'K Bracing'!$A$1:'K Bracing'!$F$1,0),FALSE), 99999)</f>
        <v>99999</v>
      </c>
      <c r="M102" s="86" t="s">
        <v>27</v>
      </c>
      <c r="N102" s="86" t="s">
        <v>27</v>
      </c>
      <c r="O102" s="86">
        <f t="shared" si="8"/>
        <v>0</v>
      </c>
      <c r="Q102" s="63"/>
      <c r="AD102" s="63"/>
    </row>
    <row r="103" spans="1:30" x14ac:dyDescent="0.25">
      <c r="A103" s="29">
        <f t="shared" si="5"/>
        <v>-1</v>
      </c>
      <c r="B103" s="86">
        <v>31</v>
      </c>
      <c r="C103" s="86">
        <v>0</v>
      </c>
      <c r="D103" s="84">
        <f>IF(A103=1, VLOOKUP(E103,'K Bracing'!$A$1:$F$6,MATCH(F103,'K Bracing'!$A$1:'K Bracing'!$F$1,0),FALSE),99999)</f>
        <v>99999</v>
      </c>
      <c r="E103" s="86" t="s">
        <v>27</v>
      </c>
      <c r="F103" s="86" t="s">
        <v>27</v>
      </c>
      <c r="G103" s="86">
        <f t="shared" si="6"/>
        <v>0</v>
      </c>
      <c r="I103" s="29">
        <f t="shared" si="7"/>
        <v>-1</v>
      </c>
      <c r="J103" s="86">
        <v>31</v>
      </c>
      <c r="K103" s="86">
        <v>0</v>
      </c>
      <c r="L103" s="84">
        <f>IF(I103=1,VLOOKUP(M103,'K Bracing'!$A$1:$F$6,MATCH(N103,'K Bracing'!$A$1:'K Bracing'!$F$1,0),FALSE), 99999)</f>
        <v>99999</v>
      </c>
      <c r="M103" s="86" t="s">
        <v>27</v>
      </c>
      <c r="N103" s="86" t="s">
        <v>27</v>
      </c>
      <c r="O103" s="86">
        <f t="shared" si="8"/>
        <v>0</v>
      </c>
      <c r="Q103" s="63"/>
      <c r="AD103" s="63"/>
    </row>
    <row r="104" spans="1:30" x14ac:dyDescent="0.25">
      <c r="A104" s="29">
        <f t="shared" si="5"/>
        <v>-1</v>
      </c>
      <c r="B104" s="86">
        <v>32</v>
      </c>
      <c r="C104" s="86">
        <v>0</v>
      </c>
      <c r="D104" s="84">
        <f>IF(A104=1, VLOOKUP(E104,'K Bracing'!$A$1:$F$6,MATCH(F104,'K Bracing'!$A$1:'K Bracing'!$F$1,0),FALSE),99999)</f>
        <v>99999</v>
      </c>
      <c r="E104" s="86" t="s">
        <v>27</v>
      </c>
      <c r="F104" s="86" t="s">
        <v>27</v>
      </c>
      <c r="G104" s="86">
        <f t="shared" si="6"/>
        <v>0</v>
      </c>
      <c r="I104" s="29">
        <f t="shared" si="7"/>
        <v>-1</v>
      </c>
      <c r="J104" s="86">
        <v>32</v>
      </c>
      <c r="K104" s="86">
        <v>0</v>
      </c>
      <c r="L104" s="84">
        <f>IF(I104=1,VLOOKUP(M104,'K Bracing'!$A$1:$F$6,MATCH(N104,'K Bracing'!$A$1:'K Bracing'!$F$1,0),FALSE), 99999)</f>
        <v>99999</v>
      </c>
      <c r="M104" s="86" t="s">
        <v>27</v>
      </c>
      <c r="N104" s="86" t="s">
        <v>27</v>
      </c>
      <c r="O104" s="86">
        <f t="shared" si="8"/>
        <v>0</v>
      </c>
      <c r="Q104" s="63"/>
      <c r="AD104" s="63"/>
    </row>
    <row r="105" spans="1:30" x14ac:dyDescent="0.25">
      <c r="A105" s="29">
        <f t="shared" si="5"/>
        <v>-1</v>
      </c>
      <c r="B105" s="86">
        <v>33</v>
      </c>
      <c r="C105" s="86">
        <v>0</v>
      </c>
      <c r="D105" s="84">
        <f>IF(A105=1, VLOOKUP(E105,'K Bracing'!$A$1:$F$6,MATCH(F105,'K Bracing'!$A$1:'K Bracing'!$F$1,0),FALSE),99999)</f>
        <v>99999</v>
      </c>
      <c r="E105" s="86" t="s">
        <v>27</v>
      </c>
      <c r="F105" s="86" t="s">
        <v>27</v>
      </c>
      <c r="G105" s="86">
        <f t="shared" si="6"/>
        <v>0</v>
      </c>
      <c r="I105" s="29">
        <f t="shared" si="7"/>
        <v>-1</v>
      </c>
      <c r="J105" s="86">
        <v>33</v>
      </c>
      <c r="K105" s="86">
        <v>0</v>
      </c>
      <c r="L105" s="84">
        <f>IF(I105=1,VLOOKUP(M105,'K Bracing'!$A$1:$F$6,MATCH(N105,'K Bracing'!$A$1:'K Bracing'!$F$1,0),FALSE), 99999)</f>
        <v>99999</v>
      </c>
      <c r="M105" s="86" t="s">
        <v>27</v>
      </c>
      <c r="N105" s="86" t="s">
        <v>27</v>
      </c>
      <c r="O105" s="86">
        <f t="shared" si="8"/>
        <v>0</v>
      </c>
      <c r="Q105" s="63"/>
      <c r="AD105" s="63"/>
    </row>
    <row r="106" spans="1:30" x14ac:dyDescent="0.25">
      <c r="A106" s="29">
        <f t="shared" si="5"/>
        <v>-1</v>
      </c>
      <c r="B106" s="86">
        <v>34</v>
      </c>
      <c r="C106" s="86">
        <v>0</v>
      </c>
      <c r="D106" s="84">
        <f>IF(A106=1, VLOOKUP(E106,'K Bracing'!$A$1:$F$6,MATCH(F106,'K Bracing'!$A$1:'K Bracing'!$F$1,0),FALSE),99999)</f>
        <v>99999</v>
      </c>
      <c r="E106" s="86" t="s">
        <v>27</v>
      </c>
      <c r="F106" s="86" t="s">
        <v>27</v>
      </c>
      <c r="G106" s="86">
        <f t="shared" si="6"/>
        <v>0</v>
      </c>
      <c r="I106" s="29">
        <f t="shared" si="7"/>
        <v>-1</v>
      </c>
      <c r="J106" s="86">
        <v>34</v>
      </c>
      <c r="K106" s="86">
        <v>0</v>
      </c>
      <c r="L106" s="84">
        <f>IF(I106=1,VLOOKUP(M106,'K Bracing'!$A$1:$F$6,MATCH(N106,'K Bracing'!$A$1:'K Bracing'!$F$1,0),FALSE), 99999)</f>
        <v>99999</v>
      </c>
      <c r="M106" s="86" t="s">
        <v>27</v>
      </c>
      <c r="N106" s="86" t="s">
        <v>27</v>
      </c>
      <c r="O106" s="86">
        <f t="shared" si="8"/>
        <v>0</v>
      </c>
      <c r="Q106" s="63"/>
      <c r="AD106" s="63"/>
    </row>
    <row r="107" spans="1:30" x14ac:dyDescent="0.25">
      <c r="A107" s="29">
        <f t="shared" si="5"/>
        <v>-1</v>
      </c>
      <c r="B107" s="86">
        <v>35</v>
      </c>
      <c r="C107" s="86">
        <v>0</v>
      </c>
      <c r="D107" s="84">
        <f>IF(A107=1, VLOOKUP(E107,'K Bracing'!$A$1:$F$6,MATCH(F107,'K Bracing'!$A$1:'K Bracing'!$F$1,0),FALSE),99999)</f>
        <v>99999</v>
      </c>
      <c r="E107" s="86" t="s">
        <v>27</v>
      </c>
      <c r="F107" s="86" t="s">
        <v>27</v>
      </c>
      <c r="G107" s="86">
        <f t="shared" si="6"/>
        <v>0</v>
      </c>
      <c r="I107" s="29">
        <f t="shared" si="7"/>
        <v>-1</v>
      </c>
      <c r="J107" s="86">
        <v>35</v>
      </c>
      <c r="K107" s="86">
        <v>0</v>
      </c>
      <c r="L107" s="84">
        <f>IF(I107=1,VLOOKUP(M107,'K Bracing'!$A$1:$F$6,MATCH(N107,'K Bracing'!$A$1:'K Bracing'!$F$1,0),FALSE), 99999)</f>
        <v>99999</v>
      </c>
      <c r="M107" s="86" t="s">
        <v>27</v>
      </c>
      <c r="N107" s="86" t="s">
        <v>27</v>
      </c>
      <c r="O107" s="86">
        <f t="shared" si="8"/>
        <v>0</v>
      </c>
      <c r="Q107" s="63"/>
      <c r="AD107" s="63"/>
    </row>
    <row r="108" spans="1:30" x14ac:dyDescent="0.25">
      <c r="A108" s="29">
        <f t="shared" si="5"/>
        <v>-1</v>
      </c>
      <c r="B108" s="86">
        <v>36</v>
      </c>
      <c r="C108" s="86">
        <v>0</v>
      </c>
      <c r="D108" s="84">
        <f>IF(A108=1, VLOOKUP(E108,'K Bracing'!$A$1:$F$6,MATCH(F108,'K Bracing'!$A$1:'K Bracing'!$F$1,0),FALSE),99999)</f>
        <v>99999</v>
      </c>
      <c r="E108" s="86" t="s">
        <v>27</v>
      </c>
      <c r="F108" s="86" t="s">
        <v>27</v>
      </c>
      <c r="G108" s="86">
        <f t="shared" si="6"/>
        <v>0</v>
      </c>
      <c r="I108" s="29">
        <f t="shared" si="7"/>
        <v>-1</v>
      </c>
      <c r="J108" s="86">
        <v>36</v>
      </c>
      <c r="K108" s="86">
        <v>0</v>
      </c>
      <c r="L108" s="84">
        <f>IF(I108=1,VLOOKUP(M108,'K Bracing'!$A$1:$F$6,MATCH(N108,'K Bracing'!$A$1:'K Bracing'!$F$1,0),FALSE), 99999)</f>
        <v>99999</v>
      </c>
      <c r="M108" s="86" t="s">
        <v>27</v>
      </c>
      <c r="N108" s="86" t="s">
        <v>27</v>
      </c>
      <c r="O108" s="86">
        <f t="shared" si="8"/>
        <v>0</v>
      </c>
      <c r="Q108" s="63"/>
      <c r="AD108" s="63"/>
    </row>
    <row r="109" spans="1:30" x14ac:dyDescent="0.25">
      <c r="A109" s="29">
        <f t="shared" si="5"/>
        <v>-1</v>
      </c>
      <c r="B109" s="86">
        <v>37</v>
      </c>
      <c r="C109" s="86">
        <v>0</v>
      </c>
      <c r="D109" s="84">
        <f>IF(A109=1, VLOOKUP(E109,'K Bracing'!$A$1:$F$6,MATCH(F109,'K Bracing'!$A$1:'K Bracing'!$F$1,0),FALSE),99999)</f>
        <v>99999</v>
      </c>
      <c r="E109" s="86" t="s">
        <v>27</v>
      </c>
      <c r="F109" s="86" t="s">
        <v>27</v>
      </c>
      <c r="G109" s="86">
        <f t="shared" si="6"/>
        <v>0</v>
      </c>
      <c r="I109" s="29">
        <f t="shared" si="7"/>
        <v>-1</v>
      </c>
      <c r="J109" s="86">
        <v>37</v>
      </c>
      <c r="K109" s="86">
        <v>0</v>
      </c>
      <c r="L109" s="84">
        <f>IF(I109=1,VLOOKUP(M109,'K Bracing'!$A$1:$F$6,MATCH(N109,'K Bracing'!$A$1:'K Bracing'!$F$1,0),FALSE), 99999)</f>
        <v>99999</v>
      </c>
      <c r="M109" s="86" t="s">
        <v>27</v>
      </c>
      <c r="N109" s="86" t="s">
        <v>27</v>
      </c>
      <c r="O109" s="86">
        <f t="shared" si="8"/>
        <v>0</v>
      </c>
      <c r="Q109" s="63"/>
      <c r="AD109" s="63"/>
    </row>
    <row r="110" spans="1:30" x14ac:dyDescent="0.25">
      <c r="A110" s="29">
        <f t="shared" si="5"/>
        <v>-1</v>
      </c>
      <c r="B110" s="86">
        <v>38</v>
      </c>
      <c r="C110" s="86">
        <v>0</v>
      </c>
      <c r="D110" s="84">
        <f>IF(A110=1, VLOOKUP(E110,'K Bracing'!$A$1:$F$6,MATCH(F110,'K Bracing'!$A$1:'K Bracing'!$F$1,0),FALSE),99999)</f>
        <v>99999</v>
      </c>
      <c r="E110" s="86" t="s">
        <v>27</v>
      </c>
      <c r="F110" s="86" t="s">
        <v>27</v>
      </c>
      <c r="G110" s="86">
        <f t="shared" si="6"/>
        <v>0</v>
      </c>
      <c r="I110" s="29">
        <f t="shared" si="7"/>
        <v>-1</v>
      </c>
      <c r="J110" s="86">
        <v>38</v>
      </c>
      <c r="K110" s="86">
        <v>0</v>
      </c>
      <c r="L110" s="84">
        <f>IF(I110=1,VLOOKUP(M110,'K Bracing'!$A$1:$F$6,MATCH(N110,'K Bracing'!$A$1:'K Bracing'!$F$1,0),FALSE), 99999)</f>
        <v>99999</v>
      </c>
      <c r="M110" s="86" t="s">
        <v>27</v>
      </c>
      <c r="N110" s="86" t="s">
        <v>27</v>
      </c>
      <c r="O110" s="86">
        <f t="shared" si="8"/>
        <v>0</v>
      </c>
      <c r="Q110" s="63"/>
      <c r="AD110" s="63"/>
    </row>
    <row r="111" spans="1:30" x14ac:dyDescent="0.25">
      <c r="A111" s="29">
        <f t="shared" si="5"/>
        <v>-1</v>
      </c>
      <c r="B111" s="86">
        <v>39</v>
      </c>
      <c r="C111" s="86">
        <v>0</v>
      </c>
      <c r="D111" s="84">
        <f>IF(A111=1, VLOOKUP(E111,'K Bracing'!$A$1:$F$6,MATCH(F111,'K Bracing'!$A$1:'K Bracing'!$F$1,0),FALSE),99999)</f>
        <v>99999</v>
      </c>
      <c r="E111" s="86" t="s">
        <v>27</v>
      </c>
      <c r="F111" s="86" t="s">
        <v>27</v>
      </c>
      <c r="G111" s="86">
        <f t="shared" si="6"/>
        <v>0</v>
      </c>
      <c r="I111" s="29">
        <f t="shared" si="7"/>
        <v>-1</v>
      </c>
      <c r="J111" s="86">
        <v>39</v>
      </c>
      <c r="K111" s="86">
        <v>0</v>
      </c>
      <c r="L111" s="84">
        <f>IF(I111=1,VLOOKUP(M111,'K Bracing'!$A$1:$F$6,MATCH(N111,'K Bracing'!$A$1:'K Bracing'!$F$1,0),FALSE), 99999)</f>
        <v>99999</v>
      </c>
      <c r="M111" s="86" t="s">
        <v>27</v>
      </c>
      <c r="N111" s="86" t="s">
        <v>27</v>
      </c>
      <c r="O111" s="86">
        <f t="shared" si="8"/>
        <v>0</v>
      </c>
      <c r="Q111" s="63"/>
      <c r="AD111" s="63"/>
    </row>
    <row r="112" spans="1:30" x14ac:dyDescent="0.25">
      <c r="A112" s="29">
        <f t="shared" si="5"/>
        <v>-1</v>
      </c>
      <c r="B112" s="86">
        <v>40</v>
      </c>
      <c r="C112" s="86">
        <v>0</v>
      </c>
      <c r="D112" s="84">
        <f>IF(A112=1, VLOOKUP(E112,'K Bracing'!$A$1:$F$6,MATCH(F112,'K Bracing'!$A$1:'K Bracing'!$F$1,0),FALSE),99999)</f>
        <v>99999</v>
      </c>
      <c r="E112" s="86" t="s">
        <v>27</v>
      </c>
      <c r="F112" s="86" t="s">
        <v>27</v>
      </c>
      <c r="G112" s="86">
        <f t="shared" si="6"/>
        <v>0</v>
      </c>
      <c r="I112" s="29">
        <f t="shared" si="7"/>
        <v>-1</v>
      </c>
      <c r="J112" s="86">
        <v>40</v>
      </c>
      <c r="K112" s="86">
        <v>0</v>
      </c>
      <c r="L112" s="84">
        <f>IF(I112=1,VLOOKUP(M112,'K Bracing'!$A$1:$F$6,MATCH(N112,'K Bracing'!$A$1:'K Bracing'!$F$1,0),FALSE), 99999)</f>
        <v>99999</v>
      </c>
      <c r="M112" s="86" t="s">
        <v>27</v>
      </c>
      <c r="N112" s="86" t="s">
        <v>27</v>
      </c>
      <c r="O112" s="86">
        <f t="shared" si="8"/>
        <v>0</v>
      </c>
      <c r="Q112" s="63"/>
      <c r="AD112" s="63"/>
    </row>
    <row r="113" spans="1:30" x14ac:dyDescent="0.25">
      <c r="A113" s="29">
        <f t="shared" si="5"/>
        <v>-1</v>
      </c>
      <c r="B113" s="86">
        <v>41</v>
      </c>
      <c r="C113" s="86">
        <v>0</v>
      </c>
      <c r="D113" s="84">
        <f>IF(A113=1, VLOOKUP(E113,'K Bracing'!$A$1:$F$6,MATCH(F113,'K Bracing'!$A$1:'K Bracing'!$F$1,0),FALSE),99999)</f>
        <v>99999</v>
      </c>
      <c r="E113" s="86" t="s">
        <v>27</v>
      </c>
      <c r="F113" s="86" t="s">
        <v>27</v>
      </c>
      <c r="G113" s="86">
        <f t="shared" si="6"/>
        <v>0</v>
      </c>
      <c r="I113" s="29">
        <f t="shared" si="7"/>
        <v>-1</v>
      </c>
      <c r="J113" s="86">
        <v>41</v>
      </c>
      <c r="K113" s="86">
        <v>0</v>
      </c>
      <c r="L113" s="84">
        <f>IF(I113=1,VLOOKUP(M113,'K Bracing'!$A$1:$F$6,MATCH(N113,'K Bracing'!$A$1:'K Bracing'!$F$1,0),FALSE), 99999)</f>
        <v>99999</v>
      </c>
      <c r="M113" s="86" t="s">
        <v>27</v>
      </c>
      <c r="N113" s="86" t="s">
        <v>27</v>
      </c>
      <c r="O113" s="86">
        <f t="shared" si="8"/>
        <v>0</v>
      </c>
      <c r="Q113" s="63"/>
      <c r="AD113" s="63"/>
    </row>
    <row r="114" spans="1:30" x14ac:dyDescent="0.25">
      <c r="A114" s="29">
        <f t="shared" si="5"/>
        <v>-1</v>
      </c>
      <c r="B114" s="86">
        <v>42</v>
      </c>
      <c r="C114" s="86">
        <v>0</v>
      </c>
      <c r="D114" s="84">
        <f>IF(A114=1, VLOOKUP(E114,'K Bracing'!$A$1:$F$6,MATCH(F114,'K Bracing'!$A$1:'K Bracing'!$F$1,0),FALSE),99999)</f>
        <v>99999</v>
      </c>
      <c r="E114" s="86" t="s">
        <v>27</v>
      </c>
      <c r="F114" s="86" t="s">
        <v>27</v>
      </c>
      <c r="G114" s="86">
        <f t="shared" si="6"/>
        <v>0</v>
      </c>
      <c r="I114" s="29">
        <f t="shared" si="7"/>
        <v>-1</v>
      </c>
      <c r="J114" s="86">
        <v>42</v>
      </c>
      <c r="K114" s="86">
        <v>0</v>
      </c>
      <c r="L114" s="84">
        <f>IF(I114=1,VLOOKUP(M114,'K Bracing'!$A$1:$F$6,MATCH(N114,'K Bracing'!$A$1:'K Bracing'!$F$1,0),FALSE), 99999)</f>
        <v>99999</v>
      </c>
      <c r="M114" s="86" t="s">
        <v>27</v>
      </c>
      <c r="N114" s="86" t="s">
        <v>27</v>
      </c>
      <c r="O114" s="86">
        <f t="shared" si="8"/>
        <v>0</v>
      </c>
      <c r="Q114" s="63"/>
      <c r="AD114" s="63"/>
    </row>
    <row r="115" spans="1:30" x14ac:dyDescent="0.25">
      <c r="A115" s="29">
        <f t="shared" si="5"/>
        <v>-1</v>
      </c>
      <c r="B115" s="86">
        <v>43</v>
      </c>
      <c r="C115" s="86">
        <v>0</v>
      </c>
      <c r="D115" s="84">
        <f>IF(A115=1, VLOOKUP(E115,'K Bracing'!$A$1:$F$6,MATCH(F115,'K Bracing'!$A$1:'K Bracing'!$F$1,0),FALSE),99999)</f>
        <v>99999</v>
      </c>
      <c r="E115" s="86" t="s">
        <v>27</v>
      </c>
      <c r="F115" s="86" t="s">
        <v>27</v>
      </c>
      <c r="G115" s="86">
        <f t="shared" si="6"/>
        <v>0</v>
      </c>
      <c r="I115" s="29">
        <f t="shared" si="7"/>
        <v>-1</v>
      </c>
      <c r="J115" s="86">
        <v>43</v>
      </c>
      <c r="K115" s="86">
        <v>0</v>
      </c>
      <c r="L115" s="84">
        <f>IF(I115=1,VLOOKUP(M115,'K Bracing'!$A$1:$F$6,MATCH(N115,'K Bracing'!$A$1:'K Bracing'!$F$1,0),FALSE), 99999)</f>
        <v>99999</v>
      </c>
      <c r="M115" s="86" t="s">
        <v>27</v>
      </c>
      <c r="N115" s="86" t="s">
        <v>27</v>
      </c>
      <c r="O115" s="86">
        <f t="shared" si="8"/>
        <v>0</v>
      </c>
      <c r="Q115" s="63"/>
      <c r="AD115" s="63"/>
    </row>
    <row r="116" spans="1:30" x14ac:dyDescent="0.25">
      <c r="A116" s="29">
        <f t="shared" si="5"/>
        <v>-1</v>
      </c>
      <c r="B116" s="86">
        <v>44</v>
      </c>
      <c r="C116" s="86">
        <v>0</v>
      </c>
      <c r="D116" s="84">
        <f>IF(A116=1, VLOOKUP(E116,'K Bracing'!$A$1:$F$6,MATCH(F116,'K Bracing'!$A$1:'K Bracing'!$F$1,0),FALSE),99999)</f>
        <v>99999</v>
      </c>
      <c r="E116" s="86" t="s">
        <v>27</v>
      </c>
      <c r="F116" s="86" t="s">
        <v>27</v>
      </c>
      <c r="G116" s="86">
        <f t="shared" si="6"/>
        <v>0</v>
      </c>
      <c r="I116" s="29">
        <f t="shared" si="7"/>
        <v>-1</v>
      </c>
      <c r="J116" s="86">
        <v>44</v>
      </c>
      <c r="K116" s="86">
        <v>0</v>
      </c>
      <c r="L116" s="84">
        <f>IF(I116=1,VLOOKUP(M116,'K Bracing'!$A$1:$F$6,MATCH(N116,'K Bracing'!$A$1:'K Bracing'!$F$1,0),FALSE), 99999)</f>
        <v>99999</v>
      </c>
      <c r="M116" s="86" t="s">
        <v>27</v>
      </c>
      <c r="N116" s="86" t="s">
        <v>27</v>
      </c>
      <c r="O116" s="86">
        <f t="shared" si="8"/>
        <v>0</v>
      </c>
      <c r="Q116" s="63"/>
      <c r="AD116" s="63"/>
    </row>
    <row r="117" spans="1:30" x14ac:dyDescent="0.25">
      <c r="A117" s="29">
        <f t="shared" si="5"/>
        <v>-1</v>
      </c>
      <c r="B117" s="86">
        <v>45</v>
      </c>
      <c r="C117" s="86">
        <v>0</v>
      </c>
      <c r="D117" s="84">
        <f>IF(A117=1, VLOOKUP(E117,'K Bracing'!$A$1:$F$6,MATCH(F117,'K Bracing'!$A$1:'K Bracing'!$F$1,0),FALSE),99999)</f>
        <v>99999</v>
      </c>
      <c r="E117" s="86" t="s">
        <v>27</v>
      </c>
      <c r="F117" s="86" t="s">
        <v>27</v>
      </c>
      <c r="G117" s="86">
        <f t="shared" si="6"/>
        <v>0</v>
      </c>
      <c r="I117" s="29">
        <f t="shared" si="7"/>
        <v>-1</v>
      </c>
      <c r="J117" s="86">
        <v>45</v>
      </c>
      <c r="K117" s="86">
        <v>0</v>
      </c>
      <c r="L117" s="84">
        <f>IF(I117=1,VLOOKUP(M117,'K Bracing'!$A$1:$F$6,MATCH(N117,'K Bracing'!$A$1:'K Bracing'!$F$1,0),FALSE), 99999)</f>
        <v>99999</v>
      </c>
      <c r="M117" s="86" t="s">
        <v>27</v>
      </c>
      <c r="N117" s="86" t="s">
        <v>27</v>
      </c>
      <c r="O117" s="86">
        <f t="shared" si="8"/>
        <v>0</v>
      </c>
      <c r="Q117" s="63"/>
      <c r="AD117" s="63"/>
    </row>
    <row r="118" spans="1:30" x14ac:dyDescent="0.25">
      <c r="A118" s="29">
        <f t="shared" si="5"/>
        <v>-1</v>
      </c>
      <c r="B118" s="86">
        <v>46</v>
      </c>
      <c r="C118" s="86">
        <v>0</v>
      </c>
      <c r="D118" s="84">
        <f>IF(A118=1, VLOOKUP(E118,'K Bracing'!$A$1:$F$6,MATCH(F118,'K Bracing'!$A$1:'K Bracing'!$F$1,0),FALSE),99999)</f>
        <v>99999</v>
      </c>
      <c r="E118" s="86" t="s">
        <v>27</v>
      </c>
      <c r="F118" s="86" t="s">
        <v>27</v>
      </c>
      <c r="G118" s="86">
        <f t="shared" si="6"/>
        <v>0</v>
      </c>
      <c r="I118" s="29">
        <f t="shared" si="7"/>
        <v>-1</v>
      </c>
      <c r="J118" s="86">
        <v>46</v>
      </c>
      <c r="K118" s="86">
        <v>0</v>
      </c>
      <c r="L118" s="84">
        <f>IF(I118=1,VLOOKUP(M118,'K Bracing'!$A$1:$F$6,MATCH(N118,'K Bracing'!$A$1:'K Bracing'!$F$1,0),FALSE), 99999)</f>
        <v>99999</v>
      </c>
      <c r="M118" s="86" t="s">
        <v>27</v>
      </c>
      <c r="N118" s="86" t="s">
        <v>27</v>
      </c>
      <c r="O118" s="86">
        <f t="shared" si="8"/>
        <v>0</v>
      </c>
      <c r="Q118" s="63"/>
      <c r="AD118" s="63"/>
    </row>
    <row r="119" spans="1:30" x14ac:dyDescent="0.25">
      <c r="A119" s="29">
        <f t="shared" si="5"/>
        <v>-1</v>
      </c>
      <c r="B119" s="86">
        <v>47</v>
      </c>
      <c r="C119" s="86">
        <v>0</v>
      </c>
      <c r="D119" s="84">
        <f>IF(A119=1, VLOOKUP(E119,'K Bracing'!$A$1:$F$6,MATCH(F119,'K Bracing'!$A$1:'K Bracing'!$F$1,0),FALSE),99999)</f>
        <v>99999</v>
      </c>
      <c r="E119" s="86" t="s">
        <v>27</v>
      </c>
      <c r="F119" s="86" t="s">
        <v>27</v>
      </c>
      <c r="G119" s="86">
        <f t="shared" si="6"/>
        <v>0</v>
      </c>
      <c r="I119" s="29">
        <f t="shared" si="7"/>
        <v>-1</v>
      </c>
      <c r="J119" s="86">
        <v>47</v>
      </c>
      <c r="K119" s="86">
        <v>0</v>
      </c>
      <c r="L119" s="84">
        <f>IF(I119=1,VLOOKUP(M119,'K Bracing'!$A$1:$F$6,MATCH(N119,'K Bracing'!$A$1:'K Bracing'!$F$1,0),FALSE), 99999)</f>
        <v>99999</v>
      </c>
      <c r="M119" s="86" t="s">
        <v>27</v>
      </c>
      <c r="N119" s="86" t="s">
        <v>27</v>
      </c>
      <c r="O119" s="86">
        <f t="shared" si="8"/>
        <v>0</v>
      </c>
      <c r="Q119" s="63"/>
      <c r="AD119" s="63"/>
    </row>
    <row r="120" spans="1:30" x14ac:dyDescent="0.25">
      <c r="A120" s="29">
        <f t="shared" si="5"/>
        <v>-1</v>
      </c>
      <c r="B120" s="86">
        <v>48</v>
      </c>
      <c r="C120" s="86">
        <v>0</v>
      </c>
      <c r="D120" s="84">
        <f>IF(A120=1, VLOOKUP(E120,'K Bracing'!$A$1:$F$6,MATCH(F120,'K Bracing'!$A$1:'K Bracing'!$F$1,0),FALSE),99999)</f>
        <v>99999</v>
      </c>
      <c r="E120" s="86" t="s">
        <v>27</v>
      </c>
      <c r="F120" s="86" t="s">
        <v>27</v>
      </c>
      <c r="G120" s="86">
        <f t="shared" si="6"/>
        <v>0</v>
      </c>
      <c r="I120" s="29">
        <f t="shared" si="7"/>
        <v>-1</v>
      </c>
      <c r="J120" s="86">
        <v>48</v>
      </c>
      <c r="K120" s="86">
        <v>0</v>
      </c>
      <c r="L120" s="84">
        <f>IF(I120=1,VLOOKUP(M120,'K Bracing'!$A$1:$F$6,MATCH(N120,'K Bracing'!$A$1:'K Bracing'!$F$1,0),FALSE), 99999)</f>
        <v>99999</v>
      </c>
      <c r="M120" s="86" t="s">
        <v>27</v>
      </c>
      <c r="N120" s="86" t="s">
        <v>27</v>
      </c>
      <c r="O120" s="86">
        <f t="shared" si="8"/>
        <v>0</v>
      </c>
      <c r="Q120" s="63"/>
      <c r="AD120" s="63"/>
    </row>
    <row r="121" spans="1:30" x14ac:dyDescent="0.25">
      <c r="A121" s="29">
        <f t="shared" si="5"/>
        <v>-1</v>
      </c>
      <c r="B121" s="86">
        <v>49</v>
      </c>
      <c r="C121" s="86">
        <v>0</v>
      </c>
      <c r="D121" s="84">
        <f>IF(A121=1, VLOOKUP(E121,'K Bracing'!$A$1:$F$6,MATCH(F121,'K Bracing'!$A$1:'K Bracing'!$F$1,0),FALSE),99999)</f>
        <v>99999</v>
      </c>
      <c r="E121" s="86" t="s">
        <v>27</v>
      </c>
      <c r="F121" s="86" t="s">
        <v>27</v>
      </c>
      <c r="G121" s="86">
        <f t="shared" si="6"/>
        <v>0</v>
      </c>
      <c r="I121" s="29">
        <f t="shared" si="7"/>
        <v>-1</v>
      </c>
      <c r="J121" s="86">
        <v>49</v>
      </c>
      <c r="K121" s="86">
        <v>0</v>
      </c>
      <c r="L121" s="84">
        <f>IF(I121=1,VLOOKUP(M121,'K Bracing'!$A$1:$F$6,MATCH(N121,'K Bracing'!$A$1:'K Bracing'!$F$1,0),FALSE), 99999)</f>
        <v>99999</v>
      </c>
      <c r="M121" s="86" t="s">
        <v>27</v>
      </c>
      <c r="N121" s="86" t="s">
        <v>27</v>
      </c>
      <c r="O121" s="86">
        <f t="shared" si="8"/>
        <v>0</v>
      </c>
      <c r="Q121" s="63"/>
      <c r="AD121" s="63"/>
    </row>
    <row r="122" spans="1:30" x14ac:dyDescent="0.25">
      <c r="A122" s="29">
        <f t="shared" si="5"/>
        <v>-1</v>
      </c>
      <c r="B122" s="86">
        <v>50</v>
      </c>
      <c r="C122" s="86">
        <v>0</v>
      </c>
      <c r="D122" s="84">
        <f>IF(A122=1, VLOOKUP(E122,'K Bracing'!$A$1:$F$6,MATCH(F122,'K Bracing'!$A$1:'K Bracing'!$F$1,0),FALSE),99999)</f>
        <v>99999</v>
      </c>
      <c r="E122" s="86" t="s">
        <v>27</v>
      </c>
      <c r="F122" s="86" t="s">
        <v>27</v>
      </c>
      <c r="G122" s="86">
        <f t="shared" si="6"/>
        <v>0</v>
      </c>
      <c r="I122" s="29">
        <f t="shared" si="7"/>
        <v>-1</v>
      </c>
      <c r="J122" s="86">
        <v>50</v>
      </c>
      <c r="K122" s="86">
        <v>0</v>
      </c>
      <c r="L122" s="84">
        <f>IF(I122=1,VLOOKUP(M122,'K Bracing'!$A$1:$F$6,MATCH(N122,'K Bracing'!$A$1:'K Bracing'!$F$1,0),FALSE), 99999)</f>
        <v>99999</v>
      </c>
      <c r="M122" s="86" t="s">
        <v>27</v>
      </c>
      <c r="N122" s="86" t="s">
        <v>27</v>
      </c>
      <c r="O122" s="86">
        <f t="shared" si="8"/>
        <v>0</v>
      </c>
      <c r="Q122" s="63"/>
      <c r="AD122" s="63"/>
    </row>
    <row r="123" spans="1:30" x14ac:dyDescent="0.25">
      <c r="A123" s="29">
        <f t="shared" si="5"/>
        <v>-1</v>
      </c>
      <c r="B123" s="86">
        <v>51</v>
      </c>
      <c r="C123" s="86">
        <v>0</v>
      </c>
      <c r="D123" s="84">
        <f>IF(A123=1, VLOOKUP(E123,'K Bracing'!$A$1:$F$6,MATCH(F123,'K Bracing'!$A$1:'K Bracing'!$F$1,0),FALSE),99999)</f>
        <v>99999</v>
      </c>
      <c r="E123" s="86" t="s">
        <v>27</v>
      </c>
      <c r="F123" s="86" t="s">
        <v>27</v>
      </c>
      <c r="G123" s="86">
        <f t="shared" si="6"/>
        <v>0</v>
      </c>
      <c r="I123" s="29">
        <f t="shared" si="7"/>
        <v>-1</v>
      </c>
      <c r="J123" s="86">
        <v>51</v>
      </c>
      <c r="K123" s="86">
        <v>0</v>
      </c>
      <c r="L123" s="84">
        <f>IF(I123=1,VLOOKUP(M123,'K Bracing'!$A$1:$F$6,MATCH(N123,'K Bracing'!$A$1:'K Bracing'!$F$1,0),FALSE), 99999)</f>
        <v>99999</v>
      </c>
      <c r="M123" s="86" t="s">
        <v>27</v>
      </c>
      <c r="N123" s="86" t="s">
        <v>27</v>
      </c>
      <c r="O123" s="86">
        <f t="shared" si="8"/>
        <v>0</v>
      </c>
      <c r="Q123" s="63"/>
      <c r="AD123" s="63"/>
    </row>
    <row r="124" spans="1:30" x14ac:dyDescent="0.25">
      <c r="A124" s="29">
        <f t="shared" si="5"/>
        <v>-1</v>
      </c>
      <c r="B124" s="86">
        <v>52</v>
      </c>
      <c r="C124" s="86">
        <v>0</v>
      </c>
      <c r="D124" s="84">
        <f>IF(A124=1, VLOOKUP(E124,'K Bracing'!$A$1:$F$6,MATCH(F124,'K Bracing'!$A$1:'K Bracing'!$F$1,0),FALSE),99999)</f>
        <v>99999</v>
      </c>
      <c r="E124" s="86" t="s">
        <v>27</v>
      </c>
      <c r="F124" s="86" t="s">
        <v>27</v>
      </c>
      <c r="G124" s="86">
        <f t="shared" si="6"/>
        <v>0</v>
      </c>
      <c r="I124" s="29">
        <f t="shared" si="7"/>
        <v>-1</v>
      </c>
      <c r="J124" s="86">
        <v>52</v>
      </c>
      <c r="K124" s="86">
        <v>0</v>
      </c>
      <c r="L124" s="84">
        <f>IF(I124=1,VLOOKUP(M124,'K Bracing'!$A$1:$F$6,MATCH(N124,'K Bracing'!$A$1:'K Bracing'!$F$1,0),FALSE), 99999)</f>
        <v>99999</v>
      </c>
      <c r="M124" s="86" t="s">
        <v>27</v>
      </c>
      <c r="N124" s="86" t="s">
        <v>27</v>
      </c>
      <c r="O124" s="86">
        <f t="shared" si="8"/>
        <v>0</v>
      </c>
      <c r="Q124" s="63"/>
      <c r="AD124" s="63"/>
    </row>
    <row r="125" spans="1:30" x14ac:dyDescent="0.25">
      <c r="A125" s="29">
        <f t="shared" si="5"/>
        <v>-1</v>
      </c>
      <c r="B125" s="86">
        <v>53</v>
      </c>
      <c r="C125" s="86">
        <v>0</v>
      </c>
      <c r="D125" s="84">
        <f>IF(A125=1, VLOOKUP(E125,'K Bracing'!$A$1:$F$6,MATCH(F125,'K Bracing'!$A$1:'K Bracing'!$F$1,0),FALSE),99999)</f>
        <v>99999</v>
      </c>
      <c r="E125" s="86" t="s">
        <v>27</v>
      </c>
      <c r="F125" s="86" t="s">
        <v>27</v>
      </c>
      <c r="G125" s="86">
        <f t="shared" si="6"/>
        <v>0</v>
      </c>
      <c r="I125" s="29">
        <f t="shared" si="7"/>
        <v>-1</v>
      </c>
      <c r="J125" s="86">
        <v>53</v>
      </c>
      <c r="K125" s="86">
        <v>0</v>
      </c>
      <c r="L125" s="84">
        <f>IF(I125=1,VLOOKUP(M125,'K Bracing'!$A$1:$F$6,MATCH(N125,'K Bracing'!$A$1:'K Bracing'!$F$1,0),FALSE), 99999)</f>
        <v>99999</v>
      </c>
      <c r="M125" s="86" t="s">
        <v>27</v>
      </c>
      <c r="N125" s="86" t="s">
        <v>27</v>
      </c>
      <c r="O125" s="86">
        <f t="shared" si="8"/>
        <v>0</v>
      </c>
      <c r="Q125" s="63"/>
      <c r="AD125" s="63"/>
    </row>
    <row r="126" spans="1:30" x14ac:dyDescent="0.25">
      <c r="A126" s="29">
        <f t="shared" si="5"/>
        <v>-1</v>
      </c>
      <c r="B126" s="86">
        <v>54</v>
      </c>
      <c r="C126" s="86">
        <v>0</v>
      </c>
      <c r="D126" s="84">
        <f>IF(A126=1, VLOOKUP(E126,'K Bracing'!$A$1:$F$6,MATCH(F126,'K Bracing'!$A$1:'K Bracing'!$F$1,0),FALSE),99999)</f>
        <v>99999</v>
      </c>
      <c r="E126" s="86" t="s">
        <v>27</v>
      </c>
      <c r="F126" s="86" t="s">
        <v>27</v>
      </c>
      <c r="G126" s="86">
        <f t="shared" si="6"/>
        <v>0</v>
      </c>
      <c r="I126" s="29">
        <f t="shared" si="7"/>
        <v>-1</v>
      </c>
      <c r="J126" s="86">
        <v>54</v>
      </c>
      <c r="K126" s="86">
        <v>0</v>
      </c>
      <c r="L126" s="84">
        <f>IF(I126=1,VLOOKUP(M126,'K Bracing'!$A$1:$F$6,MATCH(N126,'K Bracing'!$A$1:'K Bracing'!$F$1,0),FALSE), 99999)</f>
        <v>99999</v>
      </c>
      <c r="M126" s="86" t="s">
        <v>27</v>
      </c>
      <c r="N126" s="86" t="s">
        <v>27</v>
      </c>
      <c r="O126" s="86">
        <f t="shared" si="8"/>
        <v>0</v>
      </c>
      <c r="Q126" s="63"/>
      <c r="AD126" s="63"/>
    </row>
    <row r="127" spans="1:30" x14ac:dyDescent="0.25">
      <c r="A127" s="29">
        <f t="shared" si="5"/>
        <v>-1</v>
      </c>
      <c r="B127" s="86">
        <v>55</v>
      </c>
      <c r="C127" s="86">
        <v>0</v>
      </c>
      <c r="D127" s="84">
        <f>IF(A127=1, VLOOKUP(E127,'K Bracing'!$A$1:$F$6,MATCH(F127,'K Bracing'!$A$1:'K Bracing'!$F$1,0),FALSE),99999)</f>
        <v>99999</v>
      </c>
      <c r="E127" s="86" t="s">
        <v>27</v>
      </c>
      <c r="F127" s="86" t="s">
        <v>27</v>
      </c>
      <c r="G127" s="86">
        <f t="shared" si="6"/>
        <v>0</v>
      </c>
      <c r="I127" s="29">
        <f t="shared" si="7"/>
        <v>-1</v>
      </c>
      <c r="J127" s="86">
        <v>55</v>
      </c>
      <c r="K127" s="86">
        <v>0</v>
      </c>
      <c r="L127" s="84">
        <f>IF(I127=1,VLOOKUP(M127,'K Bracing'!$A$1:$F$6,MATCH(N127,'K Bracing'!$A$1:'K Bracing'!$F$1,0),FALSE), 99999)</f>
        <v>99999</v>
      </c>
      <c r="M127" s="86" t="s">
        <v>27</v>
      </c>
      <c r="N127" s="86" t="s">
        <v>27</v>
      </c>
      <c r="O127" s="86">
        <f t="shared" si="8"/>
        <v>0</v>
      </c>
      <c r="Q127" s="63"/>
      <c r="AD127" s="63"/>
    </row>
    <row r="128" spans="1:30" x14ac:dyDescent="0.25">
      <c r="A128" s="29">
        <f t="shared" si="5"/>
        <v>-1</v>
      </c>
      <c r="B128" s="86">
        <v>56</v>
      </c>
      <c r="C128" s="86">
        <v>0</v>
      </c>
      <c r="D128" s="84">
        <f>IF(A128=1, VLOOKUP(E128,'K Bracing'!$A$1:$F$6,MATCH(F128,'K Bracing'!$A$1:'K Bracing'!$F$1,0),FALSE),99999)</f>
        <v>99999</v>
      </c>
      <c r="E128" s="86" t="s">
        <v>27</v>
      </c>
      <c r="F128" s="86" t="s">
        <v>27</v>
      </c>
      <c r="G128" s="86">
        <f t="shared" si="6"/>
        <v>0</v>
      </c>
      <c r="I128" s="29">
        <f t="shared" si="7"/>
        <v>-1</v>
      </c>
      <c r="J128" s="86">
        <v>56</v>
      </c>
      <c r="K128" s="86">
        <v>0</v>
      </c>
      <c r="L128" s="84">
        <f>IF(I128=1,VLOOKUP(M128,'K Bracing'!$A$1:$F$6,MATCH(N128,'K Bracing'!$A$1:'K Bracing'!$F$1,0),FALSE), 99999)</f>
        <v>99999</v>
      </c>
      <c r="M128" s="86" t="s">
        <v>27</v>
      </c>
      <c r="N128" s="86" t="s">
        <v>27</v>
      </c>
      <c r="O128" s="86">
        <f t="shared" si="8"/>
        <v>0</v>
      </c>
      <c r="Q128" s="63"/>
      <c r="AD128" s="63"/>
    </row>
    <row r="129" spans="1:30" x14ac:dyDescent="0.25">
      <c r="A129" s="29">
        <f t="shared" si="5"/>
        <v>-1</v>
      </c>
      <c r="B129" s="86">
        <v>57</v>
      </c>
      <c r="C129" s="86">
        <v>0</v>
      </c>
      <c r="D129" s="84">
        <f>IF(A129=1, VLOOKUP(E129,'K Bracing'!$A$1:$F$6,MATCH(F129,'K Bracing'!$A$1:'K Bracing'!$F$1,0),FALSE),99999)</f>
        <v>99999</v>
      </c>
      <c r="E129" s="86" t="s">
        <v>27</v>
      </c>
      <c r="F129" s="86" t="s">
        <v>27</v>
      </c>
      <c r="G129" s="86">
        <f t="shared" si="6"/>
        <v>0</v>
      </c>
      <c r="I129" s="29">
        <f t="shared" si="7"/>
        <v>-1</v>
      </c>
      <c r="J129" s="86">
        <v>57</v>
      </c>
      <c r="K129" s="86">
        <v>0</v>
      </c>
      <c r="L129" s="84">
        <f>IF(I129=1,VLOOKUP(M129,'K Bracing'!$A$1:$F$6,MATCH(N129,'K Bracing'!$A$1:'K Bracing'!$F$1,0),FALSE), 99999)</f>
        <v>99999</v>
      </c>
      <c r="M129" s="86" t="s">
        <v>27</v>
      </c>
      <c r="N129" s="86" t="s">
        <v>27</v>
      </c>
      <c r="O129" s="86">
        <f t="shared" si="8"/>
        <v>0</v>
      </c>
      <c r="Q129" s="63"/>
      <c r="AD129" s="63"/>
    </row>
    <row r="130" spans="1:30" x14ac:dyDescent="0.25">
      <c r="A130" s="29">
        <f t="shared" si="5"/>
        <v>-1</v>
      </c>
      <c r="B130" s="86">
        <v>58</v>
      </c>
      <c r="C130" s="86">
        <v>0</v>
      </c>
      <c r="D130" s="84">
        <f>IF(A130=1, VLOOKUP(E130,'K Bracing'!$A$1:$F$6,MATCH(F130,'K Bracing'!$A$1:'K Bracing'!$F$1,0),FALSE),99999)</f>
        <v>99999</v>
      </c>
      <c r="E130" s="86" t="s">
        <v>27</v>
      </c>
      <c r="F130" s="86" t="s">
        <v>27</v>
      </c>
      <c r="G130" s="86">
        <f t="shared" si="6"/>
        <v>0</v>
      </c>
      <c r="I130" s="29">
        <f t="shared" si="7"/>
        <v>-1</v>
      </c>
      <c r="J130" s="86">
        <v>58</v>
      </c>
      <c r="K130" s="86">
        <v>0</v>
      </c>
      <c r="L130" s="84">
        <f>IF(I130=1,VLOOKUP(M130,'K Bracing'!$A$1:$F$6,MATCH(N130,'K Bracing'!$A$1:'K Bracing'!$F$1,0),FALSE), 99999)</f>
        <v>99999</v>
      </c>
      <c r="M130" s="86" t="s">
        <v>27</v>
      </c>
      <c r="N130" s="86" t="s">
        <v>27</v>
      </c>
      <c r="O130" s="86">
        <f t="shared" si="8"/>
        <v>0</v>
      </c>
      <c r="Q130" s="63"/>
      <c r="AD130" s="63"/>
    </row>
    <row r="131" spans="1:30" x14ac:dyDescent="0.25">
      <c r="A131" s="29">
        <f t="shared" si="5"/>
        <v>-1</v>
      </c>
      <c r="B131" s="86">
        <v>59</v>
      </c>
      <c r="C131" s="86">
        <v>0</v>
      </c>
      <c r="D131" s="84">
        <f>IF(A131=1, VLOOKUP(E131,'K Bracing'!$A$1:$F$6,MATCH(F131,'K Bracing'!$A$1:'K Bracing'!$F$1,0),FALSE),99999)</f>
        <v>99999</v>
      </c>
      <c r="E131" s="86" t="s">
        <v>27</v>
      </c>
      <c r="F131" s="86" t="s">
        <v>27</v>
      </c>
      <c r="G131" s="86">
        <f t="shared" si="6"/>
        <v>0</v>
      </c>
      <c r="I131" s="29">
        <f t="shared" si="7"/>
        <v>-1</v>
      </c>
      <c r="J131" s="86">
        <v>59</v>
      </c>
      <c r="K131" s="86">
        <v>0</v>
      </c>
      <c r="L131" s="84">
        <f>IF(I131=1,VLOOKUP(M131,'K Bracing'!$A$1:$F$6,MATCH(N131,'K Bracing'!$A$1:'K Bracing'!$F$1,0),FALSE), 99999)</f>
        <v>99999</v>
      </c>
      <c r="M131" s="86" t="s">
        <v>27</v>
      </c>
      <c r="N131" s="86" t="s">
        <v>27</v>
      </c>
      <c r="O131" s="86">
        <f t="shared" si="8"/>
        <v>0</v>
      </c>
      <c r="Q131" s="63"/>
      <c r="AD131" s="63"/>
    </row>
    <row r="132" spans="1:30" x14ac:dyDescent="0.25">
      <c r="A132" s="29">
        <f t="shared" si="5"/>
        <v>-1</v>
      </c>
      <c r="B132" s="86">
        <v>60</v>
      </c>
      <c r="C132" s="86">
        <v>0</v>
      </c>
      <c r="D132" s="84">
        <f>IF(A132=1, VLOOKUP(E132,'K Bracing'!$A$1:$F$6,MATCH(F132,'K Bracing'!$A$1:'K Bracing'!$F$1,0),FALSE),99999)</f>
        <v>99999</v>
      </c>
      <c r="E132" s="86" t="s">
        <v>27</v>
      </c>
      <c r="F132" s="86" t="s">
        <v>27</v>
      </c>
      <c r="G132" s="86">
        <f t="shared" si="6"/>
        <v>0</v>
      </c>
      <c r="I132" s="29">
        <f t="shared" si="7"/>
        <v>-1</v>
      </c>
      <c r="J132" s="86">
        <v>60</v>
      </c>
      <c r="K132" s="86">
        <v>0</v>
      </c>
      <c r="L132" s="84">
        <f>IF(I132=1,VLOOKUP(M132,'K Bracing'!$A$1:$F$6,MATCH(N132,'K Bracing'!$A$1:'K Bracing'!$F$1,0),FALSE), 99999)</f>
        <v>99999</v>
      </c>
      <c r="M132" s="86" t="s">
        <v>27</v>
      </c>
      <c r="N132" s="86" t="s">
        <v>27</v>
      </c>
      <c r="O132" s="86">
        <f t="shared" si="8"/>
        <v>0</v>
      </c>
      <c r="Q132" s="63"/>
      <c r="AD132" s="63"/>
    </row>
    <row r="133" spans="1:30" x14ac:dyDescent="0.25">
      <c r="A133" s="29">
        <f t="shared" si="5"/>
        <v>-1</v>
      </c>
      <c r="B133" s="86">
        <v>61</v>
      </c>
      <c r="C133" s="86">
        <v>0</v>
      </c>
      <c r="D133" s="84">
        <f>IF(A133=1, VLOOKUP(E133,'K Bracing'!$A$1:$F$6,MATCH(F133,'K Bracing'!$A$1:'K Bracing'!$F$1,0),FALSE),99999)</f>
        <v>99999</v>
      </c>
      <c r="E133" s="86" t="s">
        <v>27</v>
      </c>
      <c r="F133" s="86" t="s">
        <v>27</v>
      </c>
      <c r="G133" s="86">
        <f t="shared" si="6"/>
        <v>0</v>
      </c>
      <c r="I133" s="29">
        <f t="shared" si="7"/>
        <v>-1</v>
      </c>
      <c r="J133" s="86">
        <v>61</v>
      </c>
      <c r="K133" s="86">
        <v>0</v>
      </c>
      <c r="L133" s="84">
        <f>IF(I133=1,VLOOKUP(M133,'K Bracing'!$A$1:$F$6,MATCH(N133,'K Bracing'!$A$1:'K Bracing'!$F$1,0),FALSE), 99999)</f>
        <v>99999</v>
      </c>
      <c r="M133" s="86" t="s">
        <v>27</v>
      </c>
      <c r="N133" s="86" t="s">
        <v>27</v>
      </c>
      <c r="O133" s="86">
        <f t="shared" si="8"/>
        <v>0</v>
      </c>
      <c r="Q133" s="63"/>
      <c r="AD133" s="63"/>
    </row>
    <row r="134" spans="1:30" x14ac:dyDescent="0.25">
      <c r="A134" s="29">
        <f t="shared" si="5"/>
        <v>-1</v>
      </c>
      <c r="B134" s="86">
        <v>62</v>
      </c>
      <c r="C134" s="86">
        <v>0</v>
      </c>
      <c r="D134" s="84">
        <f>IF(A134=1, VLOOKUP(E134,'K Bracing'!$A$1:$F$6,MATCH(F134,'K Bracing'!$A$1:'K Bracing'!$F$1,0),FALSE),99999)</f>
        <v>99999</v>
      </c>
      <c r="E134" s="86" t="s">
        <v>27</v>
      </c>
      <c r="F134" s="86" t="s">
        <v>27</v>
      </c>
      <c r="G134" s="86">
        <f t="shared" si="6"/>
        <v>0</v>
      </c>
      <c r="I134" s="29">
        <f t="shared" si="7"/>
        <v>-1</v>
      </c>
      <c r="J134" s="86">
        <v>62</v>
      </c>
      <c r="K134" s="86">
        <v>0</v>
      </c>
      <c r="L134" s="84">
        <f>IF(I134=1,VLOOKUP(M134,'K Bracing'!$A$1:$F$6,MATCH(N134,'K Bracing'!$A$1:'K Bracing'!$F$1,0),FALSE), 99999)</f>
        <v>99999</v>
      </c>
      <c r="M134" s="86" t="s">
        <v>27</v>
      </c>
      <c r="N134" s="86" t="s">
        <v>27</v>
      </c>
      <c r="O134" s="86">
        <f t="shared" si="8"/>
        <v>0</v>
      </c>
      <c r="Q134" s="63"/>
      <c r="AD134" s="63"/>
    </row>
    <row r="135" spans="1:30" x14ac:dyDescent="0.25">
      <c r="A135" s="29">
        <f t="shared" si="5"/>
        <v>-1</v>
      </c>
      <c r="B135" s="86">
        <v>63</v>
      </c>
      <c r="C135" s="86">
        <v>0</v>
      </c>
      <c r="D135" s="84">
        <f>IF(A135=1, VLOOKUP(E135,'K Bracing'!$A$1:$F$6,MATCH(F135,'K Bracing'!$A$1:'K Bracing'!$F$1,0),FALSE),99999)</f>
        <v>99999</v>
      </c>
      <c r="E135" s="86" t="s">
        <v>27</v>
      </c>
      <c r="F135" s="86" t="s">
        <v>27</v>
      </c>
      <c r="G135" s="86">
        <f t="shared" si="6"/>
        <v>0</v>
      </c>
      <c r="I135" s="29">
        <f t="shared" si="7"/>
        <v>-1</v>
      </c>
      <c r="J135" s="86">
        <v>63</v>
      </c>
      <c r="K135" s="86">
        <v>0</v>
      </c>
      <c r="L135" s="84">
        <f>IF(I135=1,VLOOKUP(M135,'K Bracing'!$A$1:$F$6,MATCH(N135,'K Bracing'!$A$1:'K Bracing'!$F$1,0),FALSE), 99999)</f>
        <v>99999</v>
      </c>
      <c r="M135" s="86" t="s">
        <v>27</v>
      </c>
      <c r="N135" s="86" t="s">
        <v>27</v>
      </c>
      <c r="O135" s="86">
        <f t="shared" si="8"/>
        <v>0</v>
      </c>
      <c r="Q135" s="63"/>
      <c r="AD135" s="63"/>
    </row>
    <row r="136" spans="1:30" x14ac:dyDescent="0.25">
      <c r="A136" s="29">
        <f t="shared" si="5"/>
        <v>-1</v>
      </c>
      <c r="B136" s="86">
        <v>64</v>
      </c>
      <c r="C136" s="86">
        <v>0</v>
      </c>
      <c r="D136" s="84">
        <f>IF(A136=1, VLOOKUP(E136,'K Bracing'!$A$1:$F$6,MATCH(F136,'K Bracing'!$A$1:'K Bracing'!$F$1,0),FALSE),99999)</f>
        <v>99999</v>
      </c>
      <c r="E136" s="86" t="s">
        <v>27</v>
      </c>
      <c r="F136" s="86" t="s">
        <v>27</v>
      </c>
      <c r="G136" s="86">
        <f t="shared" si="6"/>
        <v>0</v>
      </c>
      <c r="I136" s="29">
        <f t="shared" si="7"/>
        <v>-1</v>
      </c>
      <c r="J136" s="86">
        <v>64</v>
      </c>
      <c r="K136" s="86">
        <v>0</v>
      </c>
      <c r="L136" s="84">
        <f>IF(I136=1,VLOOKUP(M136,'K Bracing'!$A$1:$F$6,MATCH(N136,'K Bracing'!$A$1:'K Bracing'!$F$1,0),FALSE), 99999)</f>
        <v>99999</v>
      </c>
      <c r="M136" s="86" t="s">
        <v>27</v>
      </c>
      <c r="N136" s="86" t="s">
        <v>27</v>
      </c>
      <c r="O136" s="86">
        <f t="shared" si="8"/>
        <v>0</v>
      </c>
      <c r="Q136" s="63"/>
      <c r="AD136" s="63"/>
    </row>
    <row r="137" spans="1:30" x14ac:dyDescent="0.25">
      <c r="A137" s="29">
        <f t="shared" ref="A137:A200" si="9">IF($J$52-B137&gt;=0, 1, -1)</f>
        <v>-1</v>
      </c>
      <c r="B137" s="86">
        <v>65</v>
      </c>
      <c r="C137" s="86">
        <v>0</v>
      </c>
      <c r="D137" s="84">
        <f>IF(A137=1, VLOOKUP(E137,'K Bracing'!$A$1:$F$6,MATCH(F137,'K Bracing'!$A$1:'K Bracing'!$F$1,0),FALSE),99999)</f>
        <v>99999</v>
      </c>
      <c r="E137" s="86" t="s">
        <v>27</v>
      </c>
      <c r="F137" s="86" t="s">
        <v>27</v>
      </c>
      <c r="G137" s="86">
        <f t="shared" ref="G137:G200" si="10">D137*A137*C137/$H$46</f>
        <v>0</v>
      </c>
      <c r="I137" s="29">
        <f t="shared" ref="I137:I200" si="11">IF($J$54-J137&gt;=0, 1, -1)</f>
        <v>-1</v>
      </c>
      <c r="J137" s="86">
        <v>65</v>
      </c>
      <c r="K137" s="86">
        <v>0</v>
      </c>
      <c r="L137" s="84">
        <f>IF(I137=1,VLOOKUP(M137,'K Bracing'!$A$1:$F$6,MATCH(N137,'K Bracing'!$A$1:'K Bracing'!$F$1,0),FALSE), 99999)</f>
        <v>99999</v>
      </c>
      <c r="M137" s="86" t="s">
        <v>27</v>
      </c>
      <c r="N137" s="86" t="s">
        <v>27</v>
      </c>
      <c r="O137" s="86">
        <f t="shared" ref="O137:O200" si="12">L137*K137*I137/$H$47</f>
        <v>0</v>
      </c>
      <c r="Q137" s="63"/>
      <c r="AD137" s="63"/>
    </row>
    <row r="138" spans="1:30" x14ac:dyDescent="0.25">
      <c r="A138" s="29">
        <f t="shared" si="9"/>
        <v>-1</v>
      </c>
      <c r="B138" s="86">
        <v>66</v>
      </c>
      <c r="C138" s="86">
        <v>0</v>
      </c>
      <c r="D138" s="84">
        <f>IF(A138=1, VLOOKUP(E138,'K Bracing'!$A$1:$F$6,MATCH(F138,'K Bracing'!$A$1:'K Bracing'!$F$1,0),FALSE),99999)</f>
        <v>99999</v>
      </c>
      <c r="E138" s="86" t="s">
        <v>27</v>
      </c>
      <c r="F138" s="86" t="s">
        <v>27</v>
      </c>
      <c r="G138" s="86">
        <f t="shared" si="10"/>
        <v>0</v>
      </c>
      <c r="I138" s="29">
        <f t="shared" si="11"/>
        <v>-1</v>
      </c>
      <c r="J138" s="86">
        <v>66</v>
      </c>
      <c r="K138" s="86">
        <v>0</v>
      </c>
      <c r="L138" s="84">
        <f>IF(I138=1,VLOOKUP(M138,'K Bracing'!$A$1:$F$6,MATCH(N138,'K Bracing'!$A$1:'K Bracing'!$F$1,0),FALSE), 99999)</f>
        <v>99999</v>
      </c>
      <c r="M138" s="86" t="s">
        <v>27</v>
      </c>
      <c r="N138" s="86" t="s">
        <v>27</v>
      </c>
      <c r="O138" s="86">
        <f t="shared" si="12"/>
        <v>0</v>
      </c>
      <c r="Q138" s="63"/>
      <c r="AD138" s="63"/>
    </row>
    <row r="139" spans="1:30" x14ac:dyDescent="0.25">
      <c r="A139" s="29">
        <f t="shared" si="9"/>
        <v>-1</v>
      </c>
      <c r="B139" s="86">
        <v>67</v>
      </c>
      <c r="C139" s="86">
        <v>0</v>
      </c>
      <c r="D139" s="84">
        <f>IF(A139=1, VLOOKUP(E139,'K Bracing'!$A$1:$F$6,MATCH(F139,'K Bracing'!$A$1:'K Bracing'!$F$1,0),FALSE),99999)</f>
        <v>99999</v>
      </c>
      <c r="E139" s="86" t="s">
        <v>27</v>
      </c>
      <c r="F139" s="86" t="s">
        <v>27</v>
      </c>
      <c r="G139" s="86">
        <f t="shared" si="10"/>
        <v>0</v>
      </c>
      <c r="I139" s="29">
        <f t="shared" si="11"/>
        <v>-1</v>
      </c>
      <c r="J139" s="86">
        <v>67</v>
      </c>
      <c r="K139" s="86">
        <v>0</v>
      </c>
      <c r="L139" s="84">
        <f>IF(I139=1,VLOOKUP(M139,'K Bracing'!$A$1:$F$6,MATCH(N139,'K Bracing'!$A$1:'K Bracing'!$F$1,0),FALSE), 99999)</f>
        <v>99999</v>
      </c>
      <c r="M139" s="86" t="s">
        <v>27</v>
      </c>
      <c r="N139" s="86" t="s">
        <v>27</v>
      </c>
      <c r="O139" s="86">
        <f t="shared" si="12"/>
        <v>0</v>
      </c>
      <c r="Q139" s="63"/>
      <c r="AD139" s="63"/>
    </row>
    <row r="140" spans="1:30" x14ac:dyDescent="0.25">
      <c r="A140" s="29">
        <f t="shared" si="9"/>
        <v>-1</v>
      </c>
      <c r="B140" s="86">
        <v>68</v>
      </c>
      <c r="C140" s="86">
        <v>0</v>
      </c>
      <c r="D140" s="84">
        <f>IF(A140=1, VLOOKUP(E140,'K Bracing'!$A$1:$F$6,MATCH(F140,'K Bracing'!$A$1:'K Bracing'!$F$1,0),FALSE),99999)</f>
        <v>99999</v>
      </c>
      <c r="E140" s="86" t="s">
        <v>27</v>
      </c>
      <c r="F140" s="86" t="s">
        <v>27</v>
      </c>
      <c r="G140" s="86">
        <f t="shared" si="10"/>
        <v>0</v>
      </c>
      <c r="I140" s="29">
        <f t="shared" si="11"/>
        <v>-1</v>
      </c>
      <c r="J140" s="86">
        <v>68</v>
      </c>
      <c r="K140" s="86">
        <v>0</v>
      </c>
      <c r="L140" s="84">
        <f>IF(I140=1,VLOOKUP(M140,'K Bracing'!$A$1:$F$6,MATCH(N140,'K Bracing'!$A$1:'K Bracing'!$F$1,0),FALSE), 99999)</f>
        <v>99999</v>
      </c>
      <c r="M140" s="86" t="s">
        <v>27</v>
      </c>
      <c r="N140" s="86" t="s">
        <v>27</v>
      </c>
      <c r="O140" s="86">
        <f t="shared" si="12"/>
        <v>0</v>
      </c>
      <c r="Q140" s="63"/>
      <c r="AD140" s="63"/>
    </row>
    <row r="141" spans="1:30" x14ac:dyDescent="0.25">
      <c r="A141" s="29">
        <f t="shared" si="9"/>
        <v>-1</v>
      </c>
      <c r="B141" s="86">
        <v>69</v>
      </c>
      <c r="C141" s="86">
        <v>0</v>
      </c>
      <c r="D141" s="84">
        <f>IF(A141=1, VLOOKUP(E141,'K Bracing'!$A$1:$F$6,MATCH(F141,'K Bracing'!$A$1:'K Bracing'!$F$1,0),FALSE),99999)</f>
        <v>99999</v>
      </c>
      <c r="E141" s="86" t="s">
        <v>27</v>
      </c>
      <c r="F141" s="86" t="s">
        <v>27</v>
      </c>
      <c r="G141" s="86">
        <f t="shared" si="10"/>
        <v>0</v>
      </c>
      <c r="I141" s="29">
        <f t="shared" si="11"/>
        <v>-1</v>
      </c>
      <c r="J141" s="86">
        <v>69</v>
      </c>
      <c r="K141" s="86">
        <v>0</v>
      </c>
      <c r="L141" s="84">
        <f>IF(I141=1,VLOOKUP(M141,'K Bracing'!$A$1:$F$6,MATCH(N141,'K Bracing'!$A$1:'K Bracing'!$F$1,0),FALSE), 99999)</f>
        <v>99999</v>
      </c>
      <c r="M141" s="86" t="s">
        <v>27</v>
      </c>
      <c r="N141" s="86" t="s">
        <v>27</v>
      </c>
      <c r="O141" s="86">
        <f t="shared" si="12"/>
        <v>0</v>
      </c>
      <c r="Q141" s="63"/>
      <c r="AD141" s="63"/>
    </row>
    <row r="142" spans="1:30" x14ac:dyDescent="0.25">
      <c r="A142" s="29">
        <f t="shared" si="9"/>
        <v>-1</v>
      </c>
      <c r="B142" s="86">
        <v>70</v>
      </c>
      <c r="C142" s="86">
        <v>0</v>
      </c>
      <c r="D142" s="84">
        <f>IF(A142=1, VLOOKUP(E142,'K Bracing'!$A$1:$F$6,MATCH(F142,'K Bracing'!$A$1:'K Bracing'!$F$1,0),FALSE),99999)</f>
        <v>99999</v>
      </c>
      <c r="E142" s="86" t="s">
        <v>27</v>
      </c>
      <c r="F142" s="86" t="s">
        <v>27</v>
      </c>
      <c r="G142" s="86">
        <f t="shared" si="10"/>
        <v>0</v>
      </c>
      <c r="I142" s="29">
        <f t="shared" si="11"/>
        <v>-1</v>
      </c>
      <c r="J142" s="86">
        <v>70</v>
      </c>
      <c r="K142" s="86">
        <v>0</v>
      </c>
      <c r="L142" s="84">
        <f>IF(I142=1,VLOOKUP(M142,'K Bracing'!$A$1:$F$6,MATCH(N142,'K Bracing'!$A$1:'K Bracing'!$F$1,0),FALSE), 99999)</f>
        <v>99999</v>
      </c>
      <c r="M142" s="86" t="s">
        <v>27</v>
      </c>
      <c r="N142" s="86" t="s">
        <v>27</v>
      </c>
      <c r="O142" s="86">
        <f t="shared" si="12"/>
        <v>0</v>
      </c>
      <c r="Q142" s="63"/>
      <c r="AD142" s="63"/>
    </row>
    <row r="143" spans="1:30" x14ac:dyDescent="0.25">
      <c r="A143" s="29">
        <f t="shared" si="9"/>
        <v>-1</v>
      </c>
      <c r="B143" s="86">
        <v>71</v>
      </c>
      <c r="C143" s="86">
        <v>0</v>
      </c>
      <c r="D143" s="84">
        <f>IF(A143=1, VLOOKUP(E143,'K Bracing'!$A$1:$F$6,MATCH(F143,'K Bracing'!$A$1:'K Bracing'!$F$1,0),FALSE),99999)</f>
        <v>99999</v>
      </c>
      <c r="E143" s="86" t="s">
        <v>27</v>
      </c>
      <c r="F143" s="86" t="s">
        <v>27</v>
      </c>
      <c r="G143" s="86">
        <f t="shared" si="10"/>
        <v>0</v>
      </c>
      <c r="I143" s="29">
        <f t="shared" si="11"/>
        <v>-1</v>
      </c>
      <c r="J143" s="86">
        <v>71</v>
      </c>
      <c r="K143" s="86">
        <v>0</v>
      </c>
      <c r="L143" s="84">
        <f>IF(I143=1,VLOOKUP(M143,'K Bracing'!$A$1:$F$6,MATCH(N143,'K Bracing'!$A$1:'K Bracing'!$F$1,0),FALSE), 99999)</f>
        <v>99999</v>
      </c>
      <c r="M143" s="86" t="s">
        <v>27</v>
      </c>
      <c r="N143" s="86" t="s">
        <v>27</v>
      </c>
      <c r="O143" s="86">
        <f t="shared" si="12"/>
        <v>0</v>
      </c>
      <c r="Q143" s="63"/>
      <c r="AD143" s="63"/>
    </row>
    <row r="144" spans="1:30" x14ac:dyDescent="0.25">
      <c r="A144" s="29">
        <f t="shared" si="9"/>
        <v>-1</v>
      </c>
      <c r="B144" s="86">
        <v>72</v>
      </c>
      <c r="C144" s="86">
        <v>0</v>
      </c>
      <c r="D144" s="84">
        <f>IF(A144=1, VLOOKUP(E144,'K Bracing'!$A$1:$F$6,MATCH(F144,'K Bracing'!$A$1:'K Bracing'!$F$1,0),FALSE),99999)</f>
        <v>99999</v>
      </c>
      <c r="E144" s="86" t="s">
        <v>27</v>
      </c>
      <c r="F144" s="86" t="s">
        <v>27</v>
      </c>
      <c r="G144" s="86">
        <f t="shared" si="10"/>
        <v>0</v>
      </c>
      <c r="I144" s="29">
        <f t="shared" si="11"/>
        <v>-1</v>
      </c>
      <c r="J144" s="86">
        <v>72</v>
      </c>
      <c r="K144" s="86">
        <v>0</v>
      </c>
      <c r="L144" s="84">
        <f>IF(I144=1,VLOOKUP(M144,'K Bracing'!$A$1:$F$6,MATCH(N144,'K Bracing'!$A$1:'K Bracing'!$F$1,0),FALSE), 99999)</f>
        <v>99999</v>
      </c>
      <c r="M144" s="86" t="s">
        <v>27</v>
      </c>
      <c r="N144" s="86" t="s">
        <v>27</v>
      </c>
      <c r="O144" s="86">
        <f t="shared" si="12"/>
        <v>0</v>
      </c>
      <c r="Q144" s="63"/>
      <c r="AD144" s="63"/>
    </row>
    <row r="145" spans="1:30" x14ac:dyDescent="0.25">
      <c r="A145" s="29">
        <f t="shared" si="9"/>
        <v>-1</v>
      </c>
      <c r="B145" s="86">
        <v>73</v>
      </c>
      <c r="C145" s="86">
        <v>0</v>
      </c>
      <c r="D145" s="84">
        <f>IF(A145=1, VLOOKUP(E145,'K Bracing'!$A$1:$F$6,MATCH(F145,'K Bracing'!$A$1:'K Bracing'!$F$1,0),FALSE),99999)</f>
        <v>99999</v>
      </c>
      <c r="E145" s="86" t="s">
        <v>27</v>
      </c>
      <c r="F145" s="86" t="s">
        <v>27</v>
      </c>
      <c r="G145" s="86">
        <f t="shared" si="10"/>
        <v>0</v>
      </c>
      <c r="I145" s="29">
        <f t="shared" si="11"/>
        <v>-1</v>
      </c>
      <c r="J145" s="86">
        <v>73</v>
      </c>
      <c r="K145" s="86">
        <v>0</v>
      </c>
      <c r="L145" s="84">
        <f>IF(I145=1,VLOOKUP(M145,'K Bracing'!$A$1:$F$6,MATCH(N145,'K Bracing'!$A$1:'K Bracing'!$F$1,0),FALSE), 99999)</f>
        <v>99999</v>
      </c>
      <c r="M145" s="86" t="s">
        <v>27</v>
      </c>
      <c r="N145" s="86" t="s">
        <v>27</v>
      </c>
      <c r="O145" s="86">
        <f t="shared" si="12"/>
        <v>0</v>
      </c>
      <c r="Q145" s="63"/>
      <c r="AD145" s="63"/>
    </row>
    <row r="146" spans="1:30" x14ac:dyDescent="0.25">
      <c r="A146" s="29">
        <f t="shared" si="9"/>
        <v>-1</v>
      </c>
      <c r="B146" s="86">
        <v>74</v>
      </c>
      <c r="C146" s="86">
        <v>0</v>
      </c>
      <c r="D146" s="84">
        <f>IF(A146=1, VLOOKUP(E146,'K Bracing'!$A$1:$F$6,MATCH(F146,'K Bracing'!$A$1:'K Bracing'!$F$1,0),FALSE),99999)</f>
        <v>99999</v>
      </c>
      <c r="E146" s="86" t="s">
        <v>27</v>
      </c>
      <c r="F146" s="86" t="s">
        <v>27</v>
      </c>
      <c r="G146" s="86">
        <f t="shared" si="10"/>
        <v>0</v>
      </c>
      <c r="I146" s="29">
        <f t="shared" si="11"/>
        <v>-1</v>
      </c>
      <c r="J146" s="86">
        <v>74</v>
      </c>
      <c r="K146" s="86">
        <v>0</v>
      </c>
      <c r="L146" s="84">
        <f>IF(I146=1,VLOOKUP(M146,'K Bracing'!$A$1:$F$6,MATCH(N146,'K Bracing'!$A$1:'K Bracing'!$F$1,0),FALSE), 99999)</f>
        <v>99999</v>
      </c>
      <c r="M146" s="86" t="s">
        <v>27</v>
      </c>
      <c r="N146" s="86" t="s">
        <v>27</v>
      </c>
      <c r="O146" s="86">
        <f t="shared" si="12"/>
        <v>0</v>
      </c>
      <c r="Q146" s="63"/>
      <c r="AD146" s="63"/>
    </row>
    <row r="147" spans="1:30" x14ac:dyDescent="0.25">
      <c r="A147" s="29">
        <f t="shared" si="9"/>
        <v>-1</v>
      </c>
      <c r="B147" s="86">
        <v>75</v>
      </c>
      <c r="C147" s="86">
        <v>0</v>
      </c>
      <c r="D147" s="84">
        <f>IF(A147=1, VLOOKUP(E147,'K Bracing'!$A$1:$F$6,MATCH(F147,'K Bracing'!$A$1:'K Bracing'!$F$1,0),FALSE),99999)</f>
        <v>99999</v>
      </c>
      <c r="E147" s="86" t="s">
        <v>27</v>
      </c>
      <c r="F147" s="86" t="s">
        <v>27</v>
      </c>
      <c r="G147" s="86">
        <f t="shared" si="10"/>
        <v>0</v>
      </c>
      <c r="I147" s="29">
        <f t="shared" si="11"/>
        <v>-1</v>
      </c>
      <c r="J147" s="86">
        <v>75</v>
      </c>
      <c r="K147" s="86">
        <v>0</v>
      </c>
      <c r="L147" s="84">
        <f>IF(I147=1,VLOOKUP(M147,'K Bracing'!$A$1:$F$6,MATCH(N147,'K Bracing'!$A$1:'K Bracing'!$F$1,0),FALSE), 99999)</f>
        <v>99999</v>
      </c>
      <c r="M147" s="86" t="s">
        <v>27</v>
      </c>
      <c r="N147" s="86" t="s">
        <v>27</v>
      </c>
      <c r="O147" s="86">
        <f t="shared" si="12"/>
        <v>0</v>
      </c>
      <c r="Q147" s="63"/>
      <c r="AD147" s="63"/>
    </row>
    <row r="148" spans="1:30" x14ac:dyDescent="0.25">
      <c r="A148" s="29">
        <f t="shared" si="9"/>
        <v>-1</v>
      </c>
      <c r="B148" s="86">
        <v>76</v>
      </c>
      <c r="C148" s="86">
        <v>0</v>
      </c>
      <c r="D148" s="84">
        <f>IF(A148=1, VLOOKUP(E148,'K Bracing'!$A$1:$F$6,MATCH(F148,'K Bracing'!$A$1:'K Bracing'!$F$1,0),FALSE),99999)</f>
        <v>99999</v>
      </c>
      <c r="E148" s="86" t="s">
        <v>27</v>
      </c>
      <c r="F148" s="86" t="s">
        <v>27</v>
      </c>
      <c r="G148" s="86">
        <f t="shared" si="10"/>
        <v>0</v>
      </c>
      <c r="I148" s="29">
        <f t="shared" si="11"/>
        <v>-1</v>
      </c>
      <c r="J148" s="86">
        <v>76</v>
      </c>
      <c r="K148" s="86">
        <v>0</v>
      </c>
      <c r="L148" s="84">
        <f>IF(I148=1,VLOOKUP(M148,'K Bracing'!$A$1:$F$6,MATCH(N148,'K Bracing'!$A$1:'K Bracing'!$F$1,0),FALSE), 99999)</f>
        <v>99999</v>
      </c>
      <c r="M148" s="86" t="s">
        <v>27</v>
      </c>
      <c r="N148" s="86" t="s">
        <v>27</v>
      </c>
      <c r="O148" s="86">
        <f t="shared" si="12"/>
        <v>0</v>
      </c>
      <c r="Q148" s="63"/>
      <c r="AD148" s="63"/>
    </row>
    <row r="149" spans="1:30" x14ac:dyDescent="0.25">
      <c r="A149" s="29">
        <f t="shared" si="9"/>
        <v>-1</v>
      </c>
      <c r="B149" s="86">
        <v>77</v>
      </c>
      <c r="C149" s="86">
        <v>0</v>
      </c>
      <c r="D149" s="84">
        <f>IF(A149=1, VLOOKUP(E149,'K Bracing'!$A$1:$F$6,MATCH(F149,'K Bracing'!$A$1:'K Bracing'!$F$1,0),FALSE),99999)</f>
        <v>99999</v>
      </c>
      <c r="E149" s="86" t="s">
        <v>27</v>
      </c>
      <c r="F149" s="86" t="s">
        <v>27</v>
      </c>
      <c r="G149" s="86">
        <f t="shared" si="10"/>
        <v>0</v>
      </c>
      <c r="I149" s="29">
        <f t="shared" si="11"/>
        <v>-1</v>
      </c>
      <c r="J149" s="86">
        <v>77</v>
      </c>
      <c r="K149" s="86">
        <v>0</v>
      </c>
      <c r="L149" s="84">
        <f>IF(I149=1,VLOOKUP(M149,'K Bracing'!$A$1:$F$6,MATCH(N149,'K Bracing'!$A$1:'K Bracing'!$F$1,0),FALSE), 99999)</f>
        <v>99999</v>
      </c>
      <c r="M149" s="86" t="s">
        <v>27</v>
      </c>
      <c r="N149" s="86" t="s">
        <v>27</v>
      </c>
      <c r="O149" s="86">
        <f t="shared" si="12"/>
        <v>0</v>
      </c>
      <c r="Q149" s="63"/>
      <c r="AD149" s="63"/>
    </row>
    <row r="150" spans="1:30" x14ac:dyDescent="0.25">
      <c r="A150" s="29">
        <f t="shared" si="9"/>
        <v>-1</v>
      </c>
      <c r="B150" s="86">
        <v>78</v>
      </c>
      <c r="C150" s="86">
        <v>0</v>
      </c>
      <c r="D150" s="84">
        <f>IF(A150=1, VLOOKUP(E150,'K Bracing'!$A$1:$F$6,MATCH(F150,'K Bracing'!$A$1:'K Bracing'!$F$1,0),FALSE),99999)</f>
        <v>99999</v>
      </c>
      <c r="E150" s="86" t="s">
        <v>27</v>
      </c>
      <c r="F150" s="86" t="s">
        <v>27</v>
      </c>
      <c r="G150" s="86">
        <f t="shared" si="10"/>
        <v>0</v>
      </c>
      <c r="I150" s="29">
        <f t="shared" si="11"/>
        <v>-1</v>
      </c>
      <c r="J150" s="86">
        <v>78</v>
      </c>
      <c r="K150" s="86">
        <v>0</v>
      </c>
      <c r="L150" s="84">
        <f>IF(I150=1,VLOOKUP(M150,'K Bracing'!$A$1:$F$6,MATCH(N150,'K Bracing'!$A$1:'K Bracing'!$F$1,0),FALSE), 99999)</f>
        <v>99999</v>
      </c>
      <c r="M150" s="86" t="s">
        <v>27</v>
      </c>
      <c r="N150" s="86" t="s">
        <v>27</v>
      </c>
      <c r="O150" s="86">
        <f t="shared" si="12"/>
        <v>0</v>
      </c>
      <c r="Q150" s="63"/>
      <c r="AD150" s="63"/>
    </row>
    <row r="151" spans="1:30" x14ac:dyDescent="0.25">
      <c r="A151" s="29">
        <f t="shared" si="9"/>
        <v>-1</v>
      </c>
      <c r="B151" s="86">
        <v>79</v>
      </c>
      <c r="C151" s="86">
        <v>0</v>
      </c>
      <c r="D151" s="84">
        <f>IF(A151=1, VLOOKUP(E151,'K Bracing'!$A$1:$F$6,MATCH(F151,'K Bracing'!$A$1:'K Bracing'!$F$1,0),FALSE),99999)</f>
        <v>99999</v>
      </c>
      <c r="E151" s="86" t="s">
        <v>27</v>
      </c>
      <c r="F151" s="86" t="s">
        <v>27</v>
      </c>
      <c r="G151" s="86">
        <f t="shared" si="10"/>
        <v>0</v>
      </c>
      <c r="I151" s="29">
        <f t="shared" si="11"/>
        <v>-1</v>
      </c>
      <c r="J151" s="86">
        <v>79</v>
      </c>
      <c r="K151" s="86">
        <v>0</v>
      </c>
      <c r="L151" s="84">
        <f>IF(I151=1,VLOOKUP(M151,'K Bracing'!$A$1:$F$6,MATCH(N151,'K Bracing'!$A$1:'K Bracing'!$F$1,0),FALSE), 99999)</f>
        <v>99999</v>
      </c>
      <c r="M151" s="86" t="s">
        <v>27</v>
      </c>
      <c r="N151" s="86" t="s">
        <v>27</v>
      </c>
      <c r="O151" s="86">
        <f t="shared" si="12"/>
        <v>0</v>
      </c>
      <c r="Q151" s="63"/>
      <c r="AD151" s="63"/>
    </row>
    <row r="152" spans="1:30" x14ac:dyDescent="0.25">
      <c r="A152" s="29">
        <f t="shared" si="9"/>
        <v>-1</v>
      </c>
      <c r="B152" s="86">
        <v>80</v>
      </c>
      <c r="C152" s="86">
        <v>0</v>
      </c>
      <c r="D152" s="84">
        <f>IF(A152=1, VLOOKUP(E152,'K Bracing'!$A$1:$F$6,MATCH(F152,'K Bracing'!$A$1:'K Bracing'!$F$1,0),FALSE),99999)</f>
        <v>99999</v>
      </c>
      <c r="E152" s="86" t="s">
        <v>27</v>
      </c>
      <c r="F152" s="86" t="s">
        <v>27</v>
      </c>
      <c r="G152" s="86">
        <f t="shared" si="10"/>
        <v>0</v>
      </c>
      <c r="I152" s="29">
        <f t="shared" si="11"/>
        <v>-1</v>
      </c>
      <c r="J152" s="86">
        <v>80</v>
      </c>
      <c r="K152" s="86">
        <v>0</v>
      </c>
      <c r="L152" s="84">
        <f>IF(I152=1,VLOOKUP(M152,'K Bracing'!$A$1:$F$6,MATCH(N152,'K Bracing'!$A$1:'K Bracing'!$F$1,0),FALSE), 99999)</f>
        <v>99999</v>
      </c>
      <c r="M152" s="86" t="s">
        <v>27</v>
      </c>
      <c r="N152" s="86" t="s">
        <v>27</v>
      </c>
      <c r="O152" s="86">
        <f t="shared" si="12"/>
        <v>0</v>
      </c>
      <c r="Q152" s="63"/>
      <c r="AD152" s="63"/>
    </row>
    <row r="153" spans="1:30" x14ac:dyDescent="0.25">
      <c r="A153" s="29">
        <f t="shared" si="9"/>
        <v>-1</v>
      </c>
      <c r="B153" s="86">
        <v>81</v>
      </c>
      <c r="C153" s="86">
        <v>0</v>
      </c>
      <c r="D153" s="84">
        <f>IF(A153=1, VLOOKUP(E153,'K Bracing'!$A$1:$F$6,MATCH(F153,'K Bracing'!$A$1:'K Bracing'!$F$1,0),FALSE),99999)</f>
        <v>99999</v>
      </c>
      <c r="E153" s="86" t="s">
        <v>27</v>
      </c>
      <c r="F153" s="86" t="s">
        <v>27</v>
      </c>
      <c r="G153" s="86">
        <f t="shared" si="10"/>
        <v>0</v>
      </c>
      <c r="I153" s="29">
        <f t="shared" si="11"/>
        <v>-1</v>
      </c>
      <c r="J153" s="86">
        <v>81</v>
      </c>
      <c r="K153" s="86">
        <v>0</v>
      </c>
      <c r="L153" s="84">
        <f>IF(I153=1,VLOOKUP(M153,'K Bracing'!$A$1:$F$6,MATCH(N153,'K Bracing'!$A$1:'K Bracing'!$F$1,0),FALSE), 99999)</f>
        <v>99999</v>
      </c>
      <c r="M153" s="86" t="s">
        <v>27</v>
      </c>
      <c r="N153" s="86" t="s">
        <v>27</v>
      </c>
      <c r="O153" s="86">
        <f t="shared" si="12"/>
        <v>0</v>
      </c>
      <c r="Q153" s="63"/>
      <c r="AD153" s="63"/>
    </row>
    <row r="154" spans="1:30" x14ac:dyDescent="0.25">
      <c r="A154" s="29">
        <f t="shared" si="9"/>
        <v>-1</v>
      </c>
      <c r="B154" s="86">
        <v>82</v>
      </c>
      <c r="C154" s="86">
        <v>0</v>
      </c>
      <c r="D154" s="84">
        <f>IF(A154=1, VLOOKUP(E154,'K Bracing'!$A$1:$F$6,MATCH(F154,'K Bracing'!$A$1:'K Bracing'!$F$1,0),FALSE),99999)</f>
        <v>99999</v>
      </c>
      <c r="E154" s="86" t="s">
        <v>27</v>
      </c>
      <c r="F154" s="86" t="s">
        <v>27</v>
      </c>
      <c r="G154" s="86">
        <f t="shared" si="10"/>
        <v>0</v>
      </c>
      <c r="I154" s="29">
        <f t="shared" si="11"/>
        <v>-1</v>
      </c>
      <c r="J154" s="86">
        <v>82</v>
      </c>
      <c r="K154" s="86">
        <v>0</v>
      </c>
      <c r="L154" s="84">
        <f>IF(I154=1,VLOOKUP(M154,'K Bracing'!$A$1:$F$6,MATCH(N154,'K Bracing'!$A$1:'K Bracing'!$F$1,0),FALSE), 99999)</f>
        <v>99999</v>
      </c>
      <c r="M154" s="86" t="s">
        <v>27</v>
      </c>
      <c r="N154" s="86" t="s">
        <v>27</v>
      </c>
      <c r="O154" s="86">
        <f t="shared" si="12"/>
        <v>0</v>
      </c>
      <c r="Q154" s="63"/>
      <c r="AD154" s="63"/>
    </row>
    <row r="155" spans="1:30" x14ac:dyDescent="0.25">
      <c r="A155" s="29">
        <f t="shared" si="9"/>
        <v>-1</v>
      </c>
      <c r="B155" s="86">
        <v>83</v>
      </c>
      <c r="C155" s="86">
        <v>0</v>
      </c>
      <c r="D155" s="84">
        <f>IF(A155=1, VLOOKUP(E155,'K Bracing'!$A$1:$F$6,MATCH(F155,'K Bracing'!$A$1:'K Bracing'!$F$1,0),FALSE),99999)</f>
        <v>99999</v>
      </c>
      <c r="E155" s="86" t="s">
        <v>27</v>
      </c>
      <c r="F155" s="86" t="s">
        <v>27</v>
      </c>
      <c r="G155" s="86">
        <f t="shared" si="10"/>
        <v>0</v>
      </c>
      <c r="I155" s="29">
        <f t="shared" si="11"/>
        <v>-1</v>
      </c>
      <c r="J155" s="86">
        <v>83</v>
      </c>
      <c r="K155" s="86">
        <v>0</v>
      </c>
      <c r="L155" s="84">
        <f>IF(I155=1,VLOOKUP(M155,'K Bracing'!$A$1:$F$6,MATCH(N155,'K Bracing'!$A$1:'K Bracing'!$F$1,0),FALSE), 99999)</f>
        <v>99999</v>
      </c>
      <c r="M155" s="86" t="s">
        <v>27</v>
      </c>
      <c r="N155" s="86" t="s">
        <v>27</v>
      </c>
      <c r="O155" s="86">
        <f t="shared" si="12"/>
        <v>0</v>
      </c>
      <c r="Q155" s="63"/>
      <c r="AD155" s="63"/>
    </row>
    <row r="156" spans="1:30" x14ac:dyDescent="0.25">
      <c r="A156" s="29">
        <f t="shared" si="9"/>
        <v>-1</v>
      </c>
      <c r="B156" s="86">
        <v>84</v>
      </c>
      <c r="C156" s="86">
        <v>0</v>
      </c>
      <c r="D156" s="84">
        <f>IF(A156=1, VLOOKUP(E156,'K Bracing'!$A$1:$F$6,MATCH(F156,'K Bracing'!$A$1:'K Bracing'!$F$1,0),FALSE),99999)</f>
        <v>99999</v>
      </c>
      <c r="E156" s="86" t="s">
        <v>27</v>
      </c>
      <c r="F156" s="86" t="s">
        <v>27</v>
      </c>
      <c r="G156" s="86">
        <f t="shared" si="10"/>
        <v>0</v>
      </c>
      <c r="I156" s="29">
        <f t="shared" si="11"/>
        <v>-1</v>
      </c>
      <c r="J156" s="86">
        <v>84</v>
      </c>
      <c r="K156" s="86">
        <v>0</v>
      </c>
      <c r="L156" s="84">
        <f>IF(I156=1,VLOOKUP(M156,'K Bracing'!$A$1:$F$6,MATCH(N156,'K Bracing'!$A$1:'K Bracing'!$F$1,0),FALSE), 99999)</f>
        <v>99999</v>
      </c>
      <c r="M156" s="86" t="s">
        <v>27</v>
      </c>
      <c r="N156" s="86" t="s">
        <v>27</v>
      </c>
      <c r="O156" s="86">
        <f t="shared" si="12"/>
        <v>0</v>
      </c>
      <c r="Q156" s="63"/>
      <c r="AD156" s="63"/>
    </row>
    <row r="157" spans="1:30" x14ac:dyDescent="0.25">
      <c r="A157" s="29">
        <f t="shared" si="9"/>
        <v>-1</v>
      </c>
      <c r="B157" s="86">
        <v>85</v>
      </c>
      <c r="C157" s="86">
        <v>0</v>
      </c>
      <c r="D157" s="84">
        <f>IF(A157=1, VLOOKUP(E157,'K Bracing'!$A$1:$F$6,MATCH(F157,'K Bracing'!$A$1:'K Bracing'!$F$1,0),FALSE),99999)</f>
        <v>99999</v>
      </c>
      <c r="E157" s="86" t="s">
        <v>27</v>
      </c>
      <c r="F157" s="86" t="s">
        <v>27</v>
      </c>
      <c r="G157" s="86">
        <f t="shared" si="10"/>
        <v>0</v>
      </c>
      <c r="I157" s="29">
        <f t="shared" si="11"/>
        <v>-1</v>
      </c>
      <c r="J157" s="86">
        <v>85</v>
      </c>
      <c r="K157" s="86">
        <v>0</v>
      </c>
      <c r="L157" s="84">
        <f>IF(I157=1,VLOOKUP(M157,'K Bracing'!$A$1:$F$6,MATCH(N157,'K Bracing'!$A$1:'K Bracing'!$F$1,0),FALSE), 99999)</f>
        <v>99999</v>
      </c>
      <c r="M157" s="86" t="s">
        <v>27</v>
      </c>
      <c r="N157" s="86" t="s">
        <v>27</v>
      </c>
      <c r="O157" s="86">
        <f t="shared" si="12"/>
        <v>0</v>
      </c>
      <c r="Q157" s="63"/>
      <c r="AD157" s="63"/>
    </row>
    <row r="158" spans="1:30" x14ac:dyDescent="0.25">
      <c r="A158" s="29">
        <f t="shared" si="9"/>
        <v>-1</v>
      </c>
      <c r="B158" s="86">
        <v>86</v>
      </c>
      <c r="C158" s="86">
        <v>0</v>
      </c>
      <c r="D158" s="84">
        <f>IF(A158=1, VLOOKUP(E158,'K Bracing'!$A$1:$F$6,MATCH(F158,'K Bracing'!$A$1:'K Bracing'!$F$1,0),FALSE),99999)</f>
        <v>99999</v>
      </c>
      <c r="E158" s="86" t="s">
        <v>27</v>
      </c>
      <c r="F158" s="86" t="s">
        <v>27</v>
      </c>
      <c r="G158" s="86">
        <f t="shared" si="10"/>
        <v>0</v>
      </c>
      <c r="I158" s="29">
        <f t="shared" si="11"/>
        <v>-1</v>
      </c>
      <c r="J158" s="86">
        <v>86</v>
      </c>
      <c r="K158" s="86">
        <v>0</v>
      </c>
      <c r="L158" s="84">
        <f>IF(I158=1,VLOOKUP(M158,'K Bracing'!$A$1:$F$6,MATCH(N158,'K Bracing'!$A$1:'K Bracing'!$F$1,0),FALSE), 99999)</f>
        <v>99999</v>
      </c>
      <c r="M158" s="86" t="s">
        <v>27</v>
      </c>
      <c r="N158" s="86" t="s">
        <v>27</v>
      </c>
      <c r="O158" s="86">
        <f t="shared" si="12"/>
        <v>0</v>
      </c>
      <c r="Q158" s="63"/>
      <c r="AD158" s="63"/>
    </row>
    <row r="159" spans="1:30" x14ac:dyDescent="0.25">
      <c r="A159" s="29">
        <f t="shared" si="9"/>
        <v>-1</v>
      </c>
      <c r="B159" s="86">
        <v>87</v>
      </c>
      <c r="C159" s="86">
        <v>0</v>
      </c>
      <c r="D159" s="84">
        <f>IF(A159=1, VLOOKUP(E159,'K Bracing'!$A$1:$F$6,MATCH(F159,'K Bracing'!$A$1:'K Bracing'!$F$1,0),FALSE),99999)</f>
        <v>99999</v>
      </c>
      <c r="E159" s="86" t="s">
        <v>27</v>
      </c>
      <c r="F159" s="86" t="s">
        <v>27</v>
      </c>
      <c r="G159" s="86">
        <f t="shared" si="10"/>
        <v>0</v>
      </c>
      <c r="I159" s="29">
        <f t="shared" si="11"/>
        <v>-1</v>
      </c>
      <c r="J159" s="86">
        <v>87</v>
      </c>
      <c r="K159" s="86">
        <v>0</v>
      </c>
      <c r="L159" s="84">
        <f>IF(I159=1,VLOOKUP(M159,'K Bracing'!$A$1:$F$6,MATCH(N159,'K Bracing'!$A$1:'K Bracing'!$F$1,0),FALSE), 99999)</f>
        <v>99999</v>
      </c>
      <c r="M159" s="86" t="s">
        <v>27</v>
      </c>
      <c r="N159" s="86" t="s">
        <v>27</v>
      </c>
      <c r="O159" s="86">
        <f t="shared" si="12"/>
        <v>0</v>
      </c>
      <c r="Q159" s="63"/>
      <c r="AD159" s="63"/>
    </row>
    <row r="160" spans="1:30" x14ac:dyDescent="0.25">
      <c r="A160" s="29">
        <f t="shared" si="9"/>
        <v>-1</v>
      </c>
      <c r="B160" s="86">
        <v>88</v>
      </c>
      <c r="C160" s="86">
        <v>0</v>
      </c>
      <c r="D160" s="84">
        <f>IF(A160=1, VLOOKUP(E160,'K Bracing'!$A$1:$F$6,MATCH(F160,'K Bracing'!$A$1:'K Bracing'!$F$1,0),FALSE),99999)</f>
        <v>99999</v>
      </c>
      <c r="E160" s="86" t="s">
        <v>27</v>
      </c>
      <c r="F160" s="86" t="s">
        <v>27</v>
      </c>
      <c r="G160" s="86">
        <f t="shared" si="10"/>
        <v>0</v>
      </c>
      <c r="I160" s="29">
        <f t="shared" si="11"/>
        <v>-1</v>
      </c>
      <c r="J160" s="86">
        <v>88</v>
      </c>
      <c r="K160" s="86">
        <v>0</v>
      </c>
      <c r="L160" s="84">
        <f>IF(I160=1,VLOOKUP(M160,'K Bracing'!$A$1:$F$6,MATCH(N160,'K Bracing'!$A$1:'K Bracing'!$F$1,0),FALSE), 99999)</f>
        <v>99999</v>
      </c>
      <c r="M160" s="86" t="s">
        <v>27</v>
      </c>
      <c r="N160" s="86" t="s">
        <v>27</v>
      </c>
      <c r="O160" s="86">
        <f t="shared" si="12"/>
        <v>0</v>
      </c>
      <c r="Q160" s="63"/>
      <c r="AD160" s="63"/>
    </row>
    <row r="161" spans="1:30" x14ac:dyDescent="0.25">
      <c r="A161" s="29">
        <f t="shared" si="9"/>
        <v>-1</v>
      </c>
      <c r="B161" s="86">
        <v>89</v>
      </c>
      <c r="C161" s="86">
        <v>0</v>
      </c>
      <c r="D161" s="84">
        <f>IF(A161=1, VLOOKUP(E161,'K Bracing'!$A$1:$F$6,MATCH(F161,'K Bracing'!$A$1:'K Bracing'!$F$1,0),FALSE),99999)</f>
        <v>99999</v>
      </c>
      <c r="E161" s="86" t="s">
        <v>27</v>
      </c>
      <c r="F161" s="86" t="s">
        <v>27</v>
      </c>
      <c r="G161" s="86">
        <f t="shared" si="10"/>
        <v>0</v>
      </c>
      <c r="I161" s="29">
        <f t="shared" si="11"/>
        <v>-1</v>
      </c>
      <c r="J161" s="86">
        <v>89</v>
      </c>
      <c r="K161" s="86">
        <v>0</v>
      </c>
      <c r="L161" s="84">
        <f>IF(I161=1,VLOOKUP(M161,'K Bracing'!$A$1:$F$6,MATCH(N161,'K Bracing'!$A$1:'K Bracing'!$F$1,0),FALSE), 99999)</f>
        <v>99999</v>
      </c>
      <c r="M161" s="86" t="s">
        <v>27</v>
      </c>
      <c r="N161" s="86" t="s">
        <v>27</v>
      </c>
      <c r="O161" s="86">
        <f t="shared" si="12"/>
        <v>0</v>
      </c>
      <c r="Q161" s="63"/>
      <c r="AD161" s="63"/>
    </row>
    <row r="162" spans="1:30" x14ac:dyDescent="0.25">
      <c r="A162" s="29">
        <f t="shared" si="9"/>
        <v>-1</v>
      </c>
      <c r="B162" s="86">
        <v>90</v>
      </c>
      <c r="C162" s="86">
        <v>0</v>
      </c>
      <c r="D162" s="84">
        <f>IF(A162=1, VLOOKUP(E162,'K Bracing'!$A$1:$F$6,MATCH(F162,'K Bracing'!$A$1:'K Bracing'!$F$1,0),FALSE),99999)</f>
        <v>99999</v>
      </c>
      <c r="E162" s="86" t="s">
        <v>27</v>
      </c>
      <c r="F162" s="86" t="s">
        <v>27</v>
      </c>
      <c r="G162" s="86">
        <f t="shared" si="10"/>
        <v>0</v>
      </c>
      <c r="I162" s="29">
        <f t="shared" si="11"/>
        <v>-1</v>
      </c>
      <c r="J162" s="86">
        <v>90</v>
      </c>
      <c r="K162" s="86">
        <v>0</v>
      </c>
      <c r="L162" s="84">
        <f>IF(I162=1,VLOOKUP(M162,'K Bracing'!$A$1:$F$6,MATCH(N162,'K Bracing'!$A$1:'K Bracing'!$F$1,0),FALSE), 99999)</f>
        <v>99999</v>
      </c>
      <c r="M162" s="86" t="s">
        <v>27</v>
      </c>
      <c r="N162" s="86" t="s">
        <v>27</v>
      </c>
      <c r="O162" s="86">
        <f t="shared" si="12"/>
        <v>0</v>
      </c>
      <c r="Q162" s="63"/>
      <c r="AD162" s="63"/>
    </row>
    <row r="163" spans="1:30" x14ac:dyDescent="0.25">
      <c r="A163" s="29">
        <f t="shared" si="9"/>
        <v>-1</v>
      </c>
      <c r="B163" s="86">
        <v>91</v>
      </c>
      <c r="C163" s="86">
        <v>0</v>
      </c>
      <c r="D163" s="84">
        <f>IF(A163=1, VLOOKUP(E163,'K Bracing'!$A$1:$F$6,MATCH(F163,'K Bracing'!$A$1:'K Bracing'!$F$1,0),FALSE),99999)</f>
        <v>99999</v>
      </c>
      <c r="E163" s="86" t="s">
        <v>27</v>
      </c>
      <c r="F163" s="86" t="s">
        <v>27</v>
      </c>
      <c r="G163" s="86">
        <f t="shared" si="10"/>
        <v>0</v>
      </c>
      <c r="I163" s="29">
        <f t="shared" si="11"/>
        <v>-1</v>
      </c>
      <c r="J163" s="86">
        <v>91</v>
      </c>
      <c r="K163" s="86">
        <v>0</v>
      </c>
      <c r="L163" s="84">
        <f>IF(I163=1,VLOOKUP(M163,'K Bracing'!$A$1:$F$6,MATCH(N163,'K Bracing'!$A$1:'K Bracing'!$F$1,0),FALSE), 99999)</f>
        <v>99999</v>
      </c>
      <c r="M163" s="86" t="s">
        <v>27</v>
      </c>
      <c r="N163" s="86" t="s">
        <v>27</v>
      </c>
      <c r="O163" s="86">
        <f t="shared" si="12"/>
        <v>0</v>
      </c>
      <c r="Q163" s="63"/>
      <c r="AD163" s="63"/>
    </row>
    <row r="164" spans="1:30" x14ac:dyDescent="0.25">
      <c r="A164" s="29">
        <f t="shared" si="9"/>
        <v>-1</v>
      </c>
      <c r="B164" s="86">
        <v>92</v>
      </c>
      <c r="C164" s="86">
        <v>0</v>
      </c>
      <c r="D164" s="84">
        <f>IF(A164=1, VLOOKUP(E164,'K Bracing'!$A$1:$F$6,MATCH(F164,'K Bracing'!$A$1:'K Bracing'!$F$1,0),FALSE),99999)</f>
        <v>99999</v>
      </c>
      <c r="E164" s="86" t="s">
        <v>27</v>
      </c>
      <c r="F164" s="86" t="s">
        <v>27</v>
      </c>
      <c r="G164" s="86">
        <f t="shared" si="10"/>
        <v>0</v>
      </c>
      <c r="I164" s="29">
        <f t="shared" si="11"/>
        <v>-1</v>
      </c>
      <c r="J164" s="86">
        <v>92</v>
      </c>
      <c r="K164" s="86">
        <v>0</v>
      </c>
      <c r="L164" s="84">
        <f>IF(I164=1,VLOOKUP(M164,'K Bracing'!$A$1:$F$6,MATCH(N164,'K Bracing'!$A$1:'K Bracing'!$F$1,0),FALSE), 99999)</f>
        <v>99999</v>
      </c>
      <c r="M164" s="86" t="s">
        <v>27</v>
      </c>
      <c r="N164" s="86" t="s">
        <v>27</v>
      </c>
      <c r="O164" s="86">
        <f t="shared" si="12"/>
        <v>0</v>
      </c>
      <c r="Q164" s="63"/>
      <c r="AD164" s="63"/>
    </row>
    <row r="165" spans="1:30" x14ac:dyDescent="0.25">
      <c r="A165" s="29">
        <f t="shared" si="9"/>
        <v>-1</v>
      </c>
      <c r="B165" s="86">
        <v>93</v>
      </c>
      <c r="C165" s="86">
        <v>0</v>
      </c>
      <c r="D165" s="84">
        <f>IF(A165=1, VLOOKUP(E165,'K Bracing'!$A$1:$F$6,MATCH(F165,'K Bracing'!$A$1:'K Bracing'!$F$1,0),FALSE),99999)</f>
        <v>99999</v>
      </c>
      <c r="E165" s="86" t="s">
        <v>27</v>
      </c>
      <c r="F165" s="86" t="s">
        <v>27</v>
      </c>
      <c r="G165" s="86">
        <f t="shared" si="10"/>
        <v>0</v>
      </c>
      <c r="I165" s="29">
        <f t="shared" si="11"/>
        <v>-1</v>
      </c>
      <c r="J165" s="86">
        <v>93</v>
      </c>
      <c r="K165" s="86">
        <v>0</v>
      </c>
      <c r="L165" s="84">
        <f>IF(I165=1,VLOOKUP(M165,'K Bracing'!$A$1:$F$6,MATCH(N165,'K Bracing'!$A$1:'K Bracing'!$F$1,0),FALSE), 99999)</f>
        <v>99999</v>
      </c>
      <c r="M165" s="86" t="s">
        <v>27</v>
      </c>
      <c r="N165" s="86" t="s">
        <v>27</v>
      </c>
      <c r="O165" s="86">
        <f t="shared" si="12"/>
        <v>0</v>
      </c>
      <c r="Q165" s="63"/>
      <c r="AD165" s="63"/>
    </row>
    <row r="166" spans="1:30" x14ac:dyDescent="0.25">
      <c r="A166" s="29">
        <f t="shared" si="9"/>
        <v>-1</v>
      </c>
      <c r="B166" s="86">
        <v>94</v>
      </c>
      <c r="C166" s="86">
        <v>0</v>
      </c>
      <c r="D166" s="84">
        <f>IF(A166=1, VLOOKUP(E166,'K Bracing'!$A$1:$F$6,MATCH(F166,'K Bracing'!$A$1:'K Bracing'!$F$1,0),FALSE),99999)</f>
        <v>99999</v>
      </c>
      <c r="E166" s="86" t="s">
        <v>27</v>
      </c>
      <c r="F166" s="86" t="s">
        <v>27</v>
      </c>
      <c r="G166" s="86">
        <f t="shared" si="10"/>
        <v>0</v>
      </c>
      <c r="I166" s="29">
        <f t="shared" si="11"/>
        <v>-1</v>
      </c>
      <c r="J166" s="86">
        <v>94</v>
      </c>
      <c r="K166" s="86">
        <v>0</v>
      </c>
      <c r="L166" s="84">
        <f>IF(I166=1,VLOOKUP(M166,'K Bracing'!$A$1:$F$6,MATCH(N166,'K Bracing'!$A$1:'K Bracing'!$F$1,0),FALSE), 99999)</f>
        <v>99999</v>
      </c>
      <c r="M166" s="86" t="s">
        <v>27</v>
      </c>
      <c r="N166" s="86" t="s">
        <v>27</v>
      </c>
      <c r="O166" s="86">
        <f t="shared" si="12"/>
        <v>0</v>
      </c>
      <c r="Q166" s="63"/>
      <c r="AD166" s="63"/>
    </row>
    <row r="167" spans="1:30" x14ac:dyDescent="0.25">
      <c r="A167" s="29">
        <f t="shared" si="9"/>
        <v>-1</v>
      </c>
      <c r="B167" s="86">
        <v>95</v>
      </c>
      <c r="C167" s="86">
        <v>0</v>
      </c>
      <c r="D167" s="84">
        <f>IF(A167=1, VLOOKUP(E167,'K Bracing'!$A$1:$F$6,MATCH(F167,'K Bracing'!$A$1:'K Bracing'!$F$1,0),FALSE),99999)</f>
        <v>99999</v>
      </c>
      <c r="E167" s="86" t="s">
        <v>27</v>
      </c>
      <c r="F167" s="86" t="s">
        <v>27</v>
      </c>
      <c r="G167" s="86">
        <f t="shared" si="10"/>
        <v>0</v>
      </c>
      <c r="I167" s="29">
        <f t="shared" si="11"/>
        <v>-1</v>
      </c>
      <c r="J167" s="86">
        <v>95</v>
      </c>
      <c r="K167" s="86">
        <v>0</v>
      </c>
      <c r="L167" s="84">
        <f>IF(I167=1,VLOOKUP(M167,'K Bracing'!$A$1:$F$6,MATCH(N167,'K Bracing'!$A$1:'K Bracing'!$F$1,0),FALSE), 99999)</f>
        <v>99999</v>
      </c>
      <c r="M167" s="86" t="s">
        <v>27</v>
      </c>
      <c r="N167" s="86" t="s">
        <v>27</v>
      </c>
      <c r="O167" s="86">
        <f t="shared" si="12"/>
        <v>0</v>
      </c>
      <c r="Q167" s="63"/>
      <c r="AD167" s="63"/>
    </row>
    <row r="168" spans="1:30" x14ac:dyDescent="0.25">
      <c r="A168" s="29">
        <f t="shared" si="9"/>
        <v>-1</v>
      </c>
      <c r="B168" s="86">
        <v>96</v>
      </c>
      <c r="C168" s="86">
        <v>0</v>
      </c>
      <c r="D168" s="84">
        <f>IF(A168=1, VLOOKUP(E168,'K Bracing'!$A$1:$F$6,MATCH(F168,'K Bracing'!$A$1:'K Bracing'!$F$1,0),FALSE),99999)</f>
        <v>99999</v>
      </c>
      <c r="E168" s="86" t="s">
        <v>27</v>
      </c>
      <c r="F168" s="86" t="s">
        <v>27</v>
      </c>
      <c r="G168" s="86">
        <f t="shared" si="10"/>
        <v>0</v>
      </c>
      <c r="I168" s="29">
        <f t="shared" si="11"/>
        <v>-1</v>
      </c>
      <c r="J168" s="86">
        <v>96</v>
      </c>
      <c r="K168" s="86">
        <v>0</v>
      </c>
      <c r="L168" s="84">
        <f>IF(I168=1,VLOOKUP(M168,'K Bracing'!$A$1:$F$6,MATCH(N168,'K Bracing'!$A$1:'K Bracing'!$F$1,0),FALSE), 99999)</f>
        <v>99999</v>
      </c>
      <c r="M168" s="86" t="s">
        <v>27</v>
      </c>
      <c r="N168" s="86" t="s">
        <v>27</v>
      </c>
      <c r="O168" s="86">
        <f t="shared" si="12"/>
        <v>0</v>
      </c>
      <c r="Q168" s="63"/>
      <c r="AD168" s="63"/>
    </row>
    <row r="169" spans="1:30" x14ac:dyDescent="0.25">
      <c r="A169" s="29">
        <f t="shared" si="9"/>
        <v>-1</v>
      </c>
      <c r="B169" s="86">
        <v>97</v>
      </c>
      <c r="C169" s="86">
        <v>0</v>
      </c>
      <c r="D169" s="84">
        <f>IF(A169=1, VLOOKUP(E169,'K Bracing'!$A$1:$F$6,MATCH(F169,'K Bracing'!$A$1:'K Bracing'!$F$1,0),FALSE),99999)</f>
        <v>99999</v>
      </c>
      <c r="E169" s="86" t="s">
        <v>27</v>
      </c>
      <c r="F169" s="86" t="s">
        <v>27</v>
      </c>
      <c r="G169" s="86">
        <f t="shared" si="10"/>
        <v>0</v>
      </c>
      <c r="I169" s="29">
        <f t="shared" si="11"/>
        <v>-1</v>
      </c>
      <c r="J169" s="86">
        <v>97</v>
      </c>
      <c r="K169" s="86">
        <v>0</v>
      </c>
      <c r="L169" s="84">
        <f>IF(I169=1,VLOOKUP(M169,'K Bracing'!$A$1:$F$6,MATCH(N169,'K Bracing'!$A$1:'K Bracing'!$F$1,0),FALSE), 99999)</f>
        <v>99999</v>
      </c>
      <c r="M169" s="86" t="s">
        <v>27</v>
      </c>
      <c r="N169" s="86" t="s">
        <v>27</v>
      </c>
      <c r="O169" s="86">
        <f t="shared" si="12"/>
        <v>0</v>
      </c>
      <c r="Q169" s="63"/>
      <c r="AD169" s="63"/>
    </row>
    <row r="170" spans="1:30" x14ac:dyDescent="0.25">
      <c r="A170" s="29">
        <f t="shared" si="9"/>
        <v>-1</v>
      </c>
      <c r="B170" s="86">
        <v>98</v>
      </c>
      <c r="C170" s="86">
        <v>0</v>
      </c>
      <c r="D170" s="84">
        <f>IF(A170=1, VLOOKUP(E170,'K Bracing'!$A$1:$F$6,MATCH(F170,'K Bracing'!$A$1:'K Bracing'!$F$1,0),FALSE),99999)</f>
        <v>99999</v>
      </c>
      <c r="E170" s="86" t="s">
        <v>27</v>
      </c>
      <c r="F170" s="86" t="s">
        <v>27</v>
      </c>
      <c r="G170" s="86">
        <f t="shared" si="10"/>
        <v>0</v>
      </c>
      <c r="I170" s="29">
        <f t="shared" si="11"/>
        <v>-1</v>
      </c>
      <c r="J170" s="86">
        <v>98</v>
      </c>
      <c r="K170" s="86">
        <v>0</v>
      </c>
      <c r="L170" s="84">
        <f>IF(I170=1,VLOOKUP(M170,'K Bracing'!$A$1:$F$6,MATCH(N170,'K Bracing'!$A$1:'K Bracing'!$F$1,0),FALSE), 99999)</f>
        <v>99999</v>
      </c>
      <c r="M170" s="86" t="s">
        <v>27</v>
      </c>
      <c r="N170" s="86" t="s">
        <v>27</v>
      </c>
      <c r="O170" s="86">
        <f t="shared" si="12"/>
        <v>0</v>
      </c>
      <c r="Q170" s="63"/>
      <c r="AD170" s="63"/>
    </row>
    <row r="171" spans="1:30" x14ac:dyDescent="0.25">
      <c r="A171" s="29">
        <f t="shared" si="9"/>
        <v>-1</v>
      </c>
      <c r="B171" s="86">
        <v>99</v>
      </c>
      <c r="C171" s="86">
        <v>0</v>
      </c>
      <c r="D171" s="84">
        <f>IF(A171=1, VLOOKUP(E171,'K Bracing'!$A$1:$F$6,MATCH(F171,'K Bracing'!$A$1:'K Bracing'!$F$1,0),FALSE),99999)</f>
        <v>99999</v>
      </c>
      <c r="E171" s="86" t="s">
        <v>27</v>
      </c>
      <c r="F171" s="86" t="s">
        <v>27</v>
      </c>
      <c r="G171" s="86">
        <f t="shared" si="10"/>
        <v>0</v>
      </c>
      <c r="I171" s="29">
        <f t="shared" si="11"/>
        <v>-1</v>
      </c>
      <c r="J171" s="86">
        <v>99</v>
      </c>
      <c r="K171" s="86">
        <v>0</v>
      </c>
      <c r="L171" s="84">
        <f>IF(I171=1,VLOOKUP(M171,'K Bracing'!$A$1:$F$6,MATCH(N171,'K Bracing'!$A$1:'K Bracing'!$F$1,0),FALSE), 99999)</f>
        <v>99999</v>
      </c>
      <c r="M171" s="86" t="s">
        <v>27</v>
      </c>
      <c r="N171" s="86" t="s">
        <v>27</v>
      </c>
      <c r="O171" s="86">
        <f t="shared" si="12"/>
        <v>0</v>
      </c>
      <c r="Q171" s="63"/>
      <c r="AD171" s="63"/>
    </row>
    <row r="172" spans="1:30" x14ac:dyDescent="0.25">
      <c r="A172" s="29">
        <f t="shared" si="9"/>
        <v>-1</v>
      </c>
      <c r="B172" s="86">
        <v>100</v>
      </c>
      <c r="C172" s="86">
        <v>0</v>
      </c>
      <c r="D172" s="84">
        <f>IF(A172=1, VLOOKUP(E172,'K Bracing'!$A$1:$F$6,MATCH(F172,'K Bracing'!$A$1:'K Bracing'!$F$1,0),FALSE),99999)</f>
        <v>99999</v>
      </c>
      <c r="E172" s="86" t="s">
        <v>27</v>
      </c>
      <c r="F172" s="86" t="s">
        <v>27</v>
      </c>
      <c r="G172" s="86">
        <f t="shared" si="10"/>
        <v>0</v>
      </c>
      <c r="I172" s="29">
        <f t="shared" si="11"/>
        <v>-1</v>
      </c>
      <c r="J172" s="86">
        <v>100</v>
      </c>
      <c r="K172" s="86">
        <v>0</v>
      </c>
      <c r="L172" s="84">
        <f>IF(I172=1,VLOOKUP(M172,'K Bracing'!$A$1:$F$6,MATCH(N172,'K Bracing'!$A$1:'K Bracing'!$F$1,0),FALSE), 99999)</f>
        <v>99999</v>
      </c>
      <c r="M172" s="86" t="s">
        <v>27</v>
      </c>
      <c r="N172" s="86" t="s">
        <v>27</v>
      </c>
      <c r="O172" s="86">
        <f t="shared" si="12"/>
        <v>0</v>
      </c>
      <c r="Q172" s="63"/>
      <c r="AD172" s="63"/>
    </row>
    <row r="173" spans="1:30" x14ac:dyDescent="0.25">
      <c r="A173" s="29">
        <f t="shared" si="9"/>
        <v>-1</v>
      </c>
      <c r="B173" s="86">
        <v>101</v>
      </c>
      <c r="C173" s="86">
        <v>0</v>
      </c>
      <c r="D173" s="84">
        <f>IF(A173=1, VLOOKUP(E173,'K Bracing'!$A$1:$F$6,MATCH(F173,'K Bracing'!$A$1:'K Bracing'!$F$1,0),FALSE),99999)</f>
        <v>99999</v>
      </c>
      <c r="E173" s="86" t="s">
        <v>27</v>
      </c>
      <c r="F173" s="86" t="s">
        <v>27</v>
      </c>
      <c r="G173" s="86">
        <f t="shared" si="10"/>
        <v>0</v>
      </c>
      <c r="I173" s="29">
        <f t="shared" si="11"/>
        <v>-1</v>
      </c>
      <c r="J173" s="86">
        <v>101</v>
      </c>
      <c r="K173" s="86">
        <v>0</v>
      </c>
      <c r="L173" s="84">
        <f>IF(I173=1,VLOOKUP(M173,'K Bracing'!$A$1:$F$6,MATCH(N173,'K Bracing'!$A$1:'K Bracing'!$F$1,0),FALSE), 99999)</f>
        <v>99999</v>
      </c>
      <c r="M173" s="86" t="s">
        <v>27</v>
      </c>
      <c r="N173" s="86" t="s">
        <v>27</v>
      </c>
      <c r="O173" s="86">
        <f t="shared" si="12"/>
        <v>0</v>
      </c>
      <c r="Q173" s="63"/>
      <c r="AD173" s="63"/>
    </row>
    <row r="174" spans="1:30" x14ac:dyDescent="0.25">
      <c r="A174" s="29">
        <f t="shared" si="9"/>
        <v>-1</v>
      </c>
      <c r="B174" s="86">
        <v>102</v>
      </c>
      <c r="C174" s="86">
        <v>0</v>
      </c>
      <c r="D174" s="84">
        <f>IF(A174=1, VLOOKUP(E174,'K Bracing'!$A$1:$F$6,MATCH(F174,'K Bracing'!$A$1:'K Bracing'!$F$1,0),FALSE),99999)</f>
        <v>99999</v>
      </c>
      <c r="E174" s="86" t="s">
        <v>27</v>
      </c>
      <c r="F174" s="86" t="s">
        <v>27</v>
      </c>
      <c r="G174" s="86">
        <f t="shared" si="10"/>
        <v>0</v>
      </c>
      <c r="I174" s="29">
        <f t="shared" si="11"/>
        <v>-1</v>
      </c>
      <c r="J174" s="86">
        <v>102</v>
      </c>
      <c r="K174" s="86">
        <v>0</v>
      </c>
      <c r="L174" s="84">
        <f>IF(I174=1,VLOOKUP(M174,'K Bracing'!$A$1:$F$6,MATCH(N174,'K Bracing'!$A$1:'K Bracing'!$F$1,0),FALSE), 99999)</f>
        <v>99999</v>
      </c>
      <c r="M174" s="86" t="s">
        <v>27</v>
      </c>
      <c r="N174" s="86" t="s">
        <v>27</v>
      </c>
      <c r="O174" s="86">
        <f t="shared" si="12"/>
        <v>0</v>
      </c>
      <c r="Q174" s="63"/>
      <c r="AD174" s="63"/>
    </row>
    <row r="175" spans="1:30" x14ac:dyDescent="0.25">
      <c r="A175" s="29">
        <f t="shared" si="9"/>
        <v>-1</v>
      </c>
      <c r="B175" s="86">
        <v>103</v>
      </c>
      <c r="C175" s="86">
        <v>0</v>
      </c>
      <c r="D175" s="84">
        <f>IF(A175=1, VLOOKUP(E175,'K Bracing'!$A$1:$F$6,MATCH(F175,'K Bracing'!$A$1:'K Bracing'!$F$1,0),FALSE),99999)</f>
        <v>99999</v>
      </c>
      <c r="E175" s="86" t="s">
        <v>27</v>
      </c>
      <c r="F175" s="86" t="s">
        <v>27</v>
      </c>
      <c r="G175" s="86">
        <f t="shared" si="10"/>
        <v>0</v>
      </c>
      <c r="I175" s="29">
        <f t="shared" si="11"/>
        <v>-1</v>
      </c>
      <c r="J175" s="86">
        <v>103</v>
      </c>
      <c r="K175" s="86">
        <v>0</v>
      </c>
      <c r="L175" s="84">
        <f>IF(I175=1,VLOOKUP(M175,'K Bracing'!$A$1:$F$6,MATCH(N175,'K Bracing'!$A$1:'K Bracing'!$F$1,0),FALSE), 99999)</f>
        <v>99999</v>
      </c>
      <c r="M175" s="86" t="s">
        <v>27</v>
      </c>
      <c r="N175" s="86" t="s">
        <v>27</v>
      </c>
      <c r="O175" s="86">
        <f t="shared" si="12"/>
        <v>0</v>
      </c>
      <c r="Q175" s="63"/>
      <c r="AD175" s="63"/>
    </row>
    <row r="176" spans="1:30" x14ac:dyDescent="0.25">
      <c r="A176" s="29">
        <f t="shared" si="9"/>
        <v>-1</v>
      </c>
      <c r="B176" s="86">
        <v>104</v>
      </c>
      <c r="C176" s="86">
        <v>0</v>
      </c>
      <c r="D176" s="84">
        <f>IF(A176=1, VLOOKUP(E176,'K Bracing'!$A$1:$F$6,MATCH(F176,'K Bracing'!$A$1:'K Bracing'!$F$1,0),FALSE),99999)</f>
        <v>99999</v>
      </c>
      <c r="E176" s="86" t="s">
        <v>27</v>
      </c>
      <c r="F176" s="86" t="s">
        <v>27</v>
      </c>
      <c r="G176" s="86">
        <f t="shared" si="10"/>
        <v>0</v>
      </c>
      <c r="I176" s="29">
        <f t="shared" si="11"/>
        <v>-1</v>
      </c>
      <c r="J176" s="86">
        <v>104</v>
      </c>
      <c r="K176" s="86">
        <v>0</v>
      </c>
      <c r="L176" s="84">
        <f>IF(I176=1,VLOOKUP(M176,'K Bracing'!$A$1:$F$6,MATCH(N176,'K Bracing'!$A$1:'K Bracing'!$F$1,0),FALSE), 99999)</f>
        <v>99999</v>
      </c>
      <c r="M176" s="86" t="s">
        <v>27</v>
      </c>
      <c r="N176" s="86" t="s">
        <v>27</v>
      </c>
      <c r="O176" s="86">
        <f t="shared" si="12"/>
        <v>0</v>
      </c>
      <c r="Q176" s="63"/>
      <c r="AD176" s="63"/>
    </row>
    <row r="177" spans="1:30" x14ac:dyDescent="0.25">
      <c r="A177" s="29">
        <f t="shared" si="9"/>
        <v>-1</v>
      </c>
      <c r="B177" s="86">
        <v>105</v>
      </c>
      <c r="C177" s="86">
        <v>0</v>
      </c>
      <c r="D177" s="84">
        <f>IF(A177=1, VLOOKUP(E177,'K Bracing'!$A$1:$F$6,MATCH(F177,'K Bracing'!$A$1:'K Bracing'!$F$1,0),FALSE),99999)</f>
        <v>99999</v>
      </c>
      <c r="E177" s="86" t="s">
        <v>27</v>
      </c>
      <c r="F177" s="86" t="s">
        <v>27</v>
      </c>
      <c r="G177" s="86">
        <f t="shared" si="10"/>
        <v>0</v>
      </c>
      <c r="I177" s="29">
        <f t="shared" si="11"/>
        <v>-1</v>
      </c>
      <c r="J177" s="86">
        <v>105</v>
      </c>
      <c r="K177" s="86">
        <v>0</v>
      </c>
      <c r="L177" s="84">
        <f>IF(I177=1,VLOOKUP(M177,'K Bracing'!$A$1:$F$6,MATCH(N177,'K Bracing'!$A$1:'K Bracing'!$F$1,0),FALSE), 99999)</f>
        <v>99999</v>
      </c>
      <c r="M177" s="86" t="s">
        <v>27</v>
      </c>
      <c r="N177" s="86" t="s">
        <v>27</v>
      </c>
      <c r="O177" s="86">
        <f t="shared" si="12"/>
        <v>0</v>
      </c>
      <c r="Q177" s="63"/>
      <c r="AD177" s="63"/>
    </row>
    <row r="178" spans="1:30" x14ac:dyDescent="0.25">
      <c r="A178" s="29">
        <f t="shared" si="9"/>
        <v>-1</v>
      </c>
      <c r="B178" s="86">
        <v>106</v>
      </c>
      <c r="C178" s="86">
        <v>0</v>
      </c>
      <c r="D178" s="84">
        <f>IF(A178=1, VLOOKUP(E178,'K Bracing'!$A$1:$F$6,MATCH(F178,'K Bracing'!$A$1:'K Bracing'!$F$1,0),FALSE),99999)</f>
        <v>99999</v>
      </c>
      <c r="E178" s="86" t="s">
        <v>27</v>
      </c>
      <c r="F178" s="86" t="s">
        <v>27</v>
      </c>
      <c r="G178" s="86">
        <f t="shared" si="10"/>
        <v>0</v>
      </c>
      <c r="I178" s="29">
        <f t="shared" si="11"/>
        <v>-1</v>
      </c>
      <c r="J178" s="86">
        <v>106</v>
      </c>
      <c r="K178" s="86">
        <v>0</v>
      </c>
      <c r="L178" s="84">
        <f>IF(I178=1,VLOOKUP(M178,'K Bracing'!$A$1:$F$6,MATCH(N178,'K Bracing'!$A$1:'K Bracing'!$F$1,0),FALSE), 99999)</f>
        <v>99999</v>
      </c>
      <c r="M178" s="86" t="s">
        <v>27</v>
      </c>
      <c r="N178" s="86" t="s">
        <v>27</v>
      </c>
      <c r="O178" s="86">
        <f t="shared" si="12"/>
        <v>0</v>
      </c>
      <c r="Q178" s="63"/>
      <c r="AD178" s="63"/>
    </row>
    <row r="179" spans="1:30" x14ac:dyDescent="0.25">
      <c r="A179" s="29">
        <f t="shared" si="9"/>
        <v>-1</v>
      </c>
      <c r="B179" s="86">
        <v>107</v>
      </c>
      <c r="C179" s="86">
        <v>0</v>
      </c>
      <c r="D179" s="84">
        <f>IF(A179=1, VLOOKUP(E179,'K Bracing'!$A$1:$F$6,MATCH(F179,'K Bracing'!$A$1:'K Bracing'!$F$1,0),FALSE),99999)</f>
        <v>99999</v>
      </c>
      <c r="E179" s="86" t="s">
        <v>27</v>
      </c>
      <c r="F179" s="86" t="s">
        <v>27</v>
      </c>
      <c r="G179" s="86">
        <f t="shared" si="10"/>
        <v>0</v>
      </c>
      <c r="I179" s="29">
        <f t="shared" si="11"/>
        <v>-1</v>
      </c>
      <c r="J179" s="86">
        <v>107</v>
      </c>
      <c r="K179" s="86">
        <v>0</v>
      </c>
      <c r="L179" s="84">
        <f>IF(I179=1,VLOOKUP(M179,'K Bracing'!$A$1:$F$6,MATCH(N179,'K Bracing'!$A$1:'K Bracing'!$F$1,0),FALSE), 99999)</f>
        <v>99999</v>
      </c>
      <c r="M179" s="86" t="s">
        <v>27</v>
      </c>
      <c r="N179" s="86" t="s">
        <v>27</v>
      </c>
      <c r="O179" s="86">
        <f t="shared" si="12"/>
        <v>0</v>
      </c>
      <c r="Q179" s="63"/>
      <c r="AD179" s="63"/>
    </row>
    <row r="180" spans="1:30" x14ac:dyDescent="0.25">
      <c r="A180" s="29">
        <f t="shared" si="9"/>
        <v>-1</v>
      </c>
      <c r="B180" s="86">
        <v>108</v>
      </c>
      <c r="C180" s="86">
        <v>0</v>
      </c>
      <c r="D180" s="84">
        <f>IF(A180=1, VLOOKUP(E180,'K Bracing'!$A$1:$F$6,MATCH(F180,'K Bracing'!$A$1:'K Bracing'!$F$1,0),FALSE),99999)</f>
        <v>99999</v>
      </c>
      <c r="E180" s="86" t="s">
        <v>27</v>
      </c>
      <c r="F180" s="86" t="s">
        <v>27</v>
      </c>
      <c r="G180" s="86">
        <f t="shared" si="10"/>
        <v>0</v>
      </c>
      <c r="I180" s="29">
        <f t="shared" si="11"/>
        <v>-1</v>
      </c>
      <c r="J180" s="86">
        <v>108</v>
      </c>
      <c r="K180" s="86">
        <v>0</v>
      </c>
      <c r="L180" s="84">
        <f>IF(I180=1,VLOOKUP(M180,'K Bracing'!$A$1:$F$6,MATCH(N180,'K Bracing'!$A$1:'K Bracing'!$F$1,0),FALSE), 99999)</f>
        <v>99999</v>
      </c>
      <c r="M180" s="86" t="s">
        <v>27</v>
      </c>
      <c r="N180" s="86" t="s">
        <v>27</v>
      </c>
      <c r="O180" s="86">
        <f t="shared" si="12"/>
        <v>0</v>
      </c>
      <c r="Q180" s="63"/>
      <c r="AD180" s="63"/>
    </row>
    <row r="181" spans="1:30" x14ac:dyDescent="0.25">
      <c r="A181" s="29">
        <f t="shared" si="9"/>
        <v>-1</v>
      </c>
      <c r="B181" s="86">
        <v>109</v>
      </c>
      <c r="C181" s="86">
        <v>0</v>
      </c>
      <c r="D181" s="84">
        <f>IF(A181=1, VLOOKUP(E181,'K Bracing'!$A$1:$F$6,MATCH(F181,'K Bracing'!$A$1:'K Bracing'!$F$1,0),FALSE),99999)</f>
        <v>99999</v>
      </c>
      <c r="E181" s="86" t="s">
        <v>27</v>
      </c>
      <c r="F181" s="86" t="s">
        <v>27</v>
      </c>
      <c r="G181" s="86">
        <f t="shared" si="10"/>
        <v>0</v>
      </c>
      <c r="I181" s="29">
        <f t="shared" si="11"/>
        <v>-1</v>
      </c>
      <c r="J181" s="86">
        <v>109</v>
      </c>
      <c r="K181" s="86">
        <v>0</v>
      </c>
      <c r="L181" s="84">
        <f>IF(I181=1,VLOOKUP(M181,'K Bracing'!$A$1:$F$6,MATCH(N181,'K Bracing'!$A$1:'K Bracing'!$F$1,0),FALSE), 99999)</f>
        <v>99999</v>
      </c>
      <c r="M181" s="86" t="s">
        <v>27</v>
      </c>
      <c r="N181" s="86" t="s">
        <v>27</v>
      </c>
      <c r="O181" s="86">
        <f t="shared" si="12"/>
        <v>0</v>
      </c>
      <c r="Q181" s="63"/>
      <c r="AD181" s="63"/>
    </row>
    <row r="182" spans="1:30" x14ac:dyDescent="0.25">
      <c r="A182" s="29">
        <f t="shared" si="9"/>
        <v>-1</v>
      </c>
      <c r="B182" s="86">
        <v>110</v>
      </c>
      <c r="C182" s="86">
        <v>0</v>
      </c>
      <c r="D182" s="84">
        <f>IF(A182=1, VLOOKUP(E182,'K Bracing'!$A$1:$F$6,MATCH(F182,'K Bracing'!$A$1:'K Bracing'!$F$1,0),FALSE),99999)</f>
        <v>99999</v>
      </c>
      <c r="E182" s="86" t="s">
        <v>27</v>
      </c>
      <c r="F182" s="86" t="s">
        <v>27</v>
      </c>
      <c r="G182" s="86">
        <f t="shared" si="10"/>
        <v>0</v>
      </c>
      <c r="I182" s="29">
        <f t="shared" si="11"/>
        <v>-1</v>
      </c>
      <c r="J182" s="86">
        <v>110</v>
      </c>
      <c r="K182" s="86">
        <v>0</v>
      </c>
      <c r="L182" s="84">
        <f>IF(I182=1,VLOOKUP(M182,'K Bracing'!$A$1:$F$6,MATCH(N182,'K Bracing'!$A$1:'K Bracing'!$F$1,0),FALSE), 99999)</f>
        <v>99999</v>
      </c>
      <c r="M182" s="86" t="s">
        <v>27</v>
      </c>
      <c r="N182" s="86" t="s">
        <v>27</v>
      </c>
      <c r="O182" s="86">
        <f t="shared" si="12"/>
        <v>0</v>
      </c>
      <c r="Q182" s="63"/>
      <c r="AD182" s="63"/>
    </row>
    <row r="183" spans="1:30" x14ac:dyDescent="0.25">
      <c r="A183" s="29">
        <f t="shared" si="9"/>
        <v>-1</v>
      </c>
      <c r="B183" s="86">
        <v>111</v>
      </c>
      <c r="C183" s="86">
        <v>0</v>
      </c>
      <c r="D183" s="84">
        <f>IF(A183=1, VLOOKUP(E183,'K Bracing'!$A$1:$F$6,MATCH(F183,'K Bracing'!$A$1:'K Bracing'!$F$1,0),FALSE),99999)</f>
        <v>99999</v>
      </c>
      <c r="E183" s="86" t="s">
        <v>27</v>
      </c>
      <c r="F183" s="86" t="s">
        <v>27</v>
      </c>
      <c r="G183" s="86">
        <f t="shared" si="10"/>
        <v>0</v>
      </c>
      <c r="I183" s="29">
        <f t="shared" si="11"/>
        <v>-1</v>
      </c>
      <c r="J183" s="86">
        <v>111</v>
      </c>
      <c r="K183" s="86">
        <v>0</v>
      </c>
      <c r="L183" s="84">
        <f>IF(I183=1,VLOOKUP(M183,'K Bracing'!$A$1:$F$6,MATCH(N183,'K Bracing'!$A$1:'K Bracing'!$F$1,0),FALSE), 99999)</f>
        <v>99999</v>
      </c>
      <c r="M183" s="86" t="s">
        <v>27</v>
      </c>
      <c r="N183" s="86" t="s">
        <v>27</v>
      </c>
      <c r="O183" s="86">
        <f t="shared" si="12"/>
        <v>0</v>
      </c>
      <c r="Q183" s="63"/>
      <c r="AD183" s="63"/>
    </row>
    <row r="184" spans="1:30" x14ac:dyDescent="0.25">
      <c r="A184" s="29">
        <f t="shared" si="9"/>
        <v>-1</v>
      </c>
      <c r="B184" s="86">
        <v>112</v>
      </c>
      <c r="C184" s="86">
        <v>0</v>
      </c>
      <c r="D184" s="84">
        <f>IF(A184=1, VLOOKUP(E184,'K Bracing'!$A$1:$F$6,MATCH(F184,'K Bracing'!$A$1:'K Bracing'!$F$1,0),FALSE),99999)</f>
        <v>99999</v>
      </c>
      <c r="E184" s="86" t="s">
        <v>27</v>
      </c>
      <c r="F184" s="86" t="s">
        <v>27</v>
      </c>
      <c r="G184" s="86">
        <f t="shared" si="10"/>
        <v>0</v>
      </c>
      <c r="I184" s="29">
        <f t="shared" si="11"/>
        <v>-1</v>
      </c>
      <c r="J184" s="86">
        <v>112</v>
      </c>
      <c r="K184" s="86">
        <v>0</v>
      </c>
      <c r="L184" s="84">
        <f>IF(I184=1,VLOOKUP(M184,'K Bracing'!$A$1:$F$6,MATCH(N184,'K Bracing'!$A$1:'K Bracing'!$F$1,0),FALSE), 99999)</f>
        <v>99999</v>
      </c>
      <c r="M184" s="86" t="s">
        <v>27</v>
      </c>
      <c r="N184" s="86" t="s">
        <v>27</v>
      </c>
      <c r="O184" s="86">
        <f t="shared" si="12"/>
        <v>0</v>
      </c>
      <c r="Q184" s="63"/>
      <c r="AD184" s="63"/>
    </row>
    <row r="185" spans="1:30" x14ac:dyDescent="0.25">
      <c r="A185" s="29">
        <f t="shared" si="9"/>
        <v>-1</v>
      </c>
      <c r="B185" s="86">
        <v>113</v>
      </c>
      <c r="C185" s="86">
        <v>0</v>
      </c>
      <c r="D185" s="84">
        <f>IF(A185=1, VLOOKUP(E185,'K Bracing'!$A$1:$F$6,MATCH(F185,'K Bracing'!$A$1:'K Bracing'!$F$1,0),FALSE),99999)</f>
        <v>99999</v>
      </c>
      <c r="E185" s="86" t="s">
        <v>27</v>
      </c>
      <c r="F185" s="86" t="s">
        <v>27</v>
      </c>
      <c r="G185" s="86">
        <f t="shared" si="10"/>
        <v>0</v>
      </c>
      <c r="I185" s="29">
        <f t="shared" si="11"/>
        <v>-1</v>
      </c>
      <c r="J185" s="86">
        <v>113</v>
      </c>
      <c r="K185" s="86">
        <v>0</v>
      </c>
      <c r="L185" s="84">
        <f>IF(I185=1,VLOOKUP(M185,'K Bracing'!$A$1:$F$6,MATCH(N185,'K Bracing'!$A$1:'K Bracing'!$F$1,0),FALSE), 99999)</f>
        <v>99999</v>
      </c>
      <c r="M185" s="86" t="s">
        <v>27</v>
      </c>
      <c r="N185" s="86" t="s">
        <v>27</v>
      </c>
      <c r="O185" s="86">
        <f t="shared" si="12"/>
        <v>0</v>
      </c>
      <c r="Q185" s="63"/>
      <c r="AD185" s="63"/>
    </row>
    <row r="186" spans="1:30" x14ac:dyDescent="0.25">
      <c r="A186" s="29">
        <f t="shared" si="9"/>
        <v>-1</v>
      </c>
      <c r="B186" s="86">
        <v>114</v>
      </c>
      <c r="C186" s="86">
        <v>0</v>
      </c>
      <c r="D186" s="84">
        <f>IF(A186=1, VLOOKUP(E186,'K Bracing'!$A$1:$F$6,MATCH(F186,'K Bracing'!$A$1:'K Bracing'!$F$1,0),FALSE),99999)</f>
        <v>99999</v>
      </c>
      <c r="E186" s="86" t="s">
        <v>27</v>
      </c>
      <c r="F186" s="86" t="s">
        <v>27</v>
      </c>
      <c r="G186" s="86">
        <f t="shared" si="10"/>
        <v>0</v>
      </c>
      <c r="I186" s="29">
        <f t="shared" si="11"/>
        <v>-1</v>
      </c>
      <c r="J186" s="86">
        <v>114</v>
      </c>
      <c r="K186" s="86">
        <v>0</v>
      </c>
      <c r="L186" s="84">
        <f>IF(I186=1,VLOOKUP(M186,'K Bracing'!$A$1:$F$6,MATCH(N186,'K Bracing'!$A$1:'K Bracing'!$F$1,0),FALSE), 99999)</f>
        <v>99999</v>
      </c>
      <c r="M186" s="86" t="s">
        <v>27</v>
      </c>
      <c r="N186" s="86" t="s">
        <v>27</v>
      </c>
      <c r="O186" s="86">
        <f t="shared" si="12"/>
        <v>0</v>
      </c>
      <c r="Q186" s="63"/>
      <c r="AD186" s="63"/>
    </row>
    <row r="187" spans="1:30" x14ac:dyDescent="0.25">
      <c r="A187" s="29">
        <f t="shared" si="9"/>
        <v>-1</v>
      </c>
      <c r="B187" s="86">
        <v>115</v>
      </c>
      <c r="C187" s="86">
        <v>0</v>
      </c>
      <c r="D187" s="84">
        <f>IF(A187=1, VLOOKUP(E187,'K Bracing'!$A$1:$F$6,MATCH(F187,'K Bracing'!$A$1:'K Bracing'!$F$1,0),FALSE),99999)</f>
        <v>99999</v>
      </c>
      <c r="E187" s="86" t="s">
        <v>27</v>
      </c>
      <c r="F187" s="86" t="s">
        <v>27</v>
      </c>
      <c r="G187" s="86">
        <f t="shared" si="10"/>
        <v>0</v>
      </c>
      <c r="I187" s="29">
        <f t="shared" si="11"/>
        <v>-1</v>
      </c>
      <c r="J187" s="86">
        <v>115</v>
      </c>
      <c r="K187" s="86">
        <v>0</v>
      </c>
      <c r="L187" s="84">
        <f>IF(I187=1,VLOOKUP(M187,'K Bracing'!$A$1:$F$6,MATCH(N187,'K Bracing'!$A$1:'K Bracing'!$F$1,0),FALSE), 99999)</f>
        <v>99999</v>
      </c>
      <c r="M187" s="86" t="s">
        <v>27</v>
      </c>
      <c r="N187" s="86" t="s">
        <v>27</v>
      </c>
      <c r="O187" s="86">
        <f t="shared" si="12"/>
        <v>0</v>
      </c>
      <c r="Q187" s="63"/>
      <c r="AD187" s="63"/>
    </row>
    <row r="188" spans="1:30" x14ac:dyDescent="0.25">
      <c r="A188" s="29">
        <f t="shared" si="9"/>
        <v>-1</v>
      </c>
      <c r="B188" s="86">
        <v>116</v>
      </c>
      <c r="C188" s="86">
        <v>0</v>
      </c>
      <c r="D188" s="84">
        <f>IF(A188=1, VLOOKUP(E188,'K Bracing'!$A$1:$F$6,MATCH(F188,'K Bracing'!$A$1:'K Bracing'!$F$1,0),FALSE),99999)</f>
        <v>99999</v>
      </c>
      <c r="E188" s="86" t="s">
        <v>27</v>
      </c>
      <c r="F188" s="86" t="s">
        <v>27</v>
      </c>
      <c r="G188" s="86">
        <f t="shared" si="10"/>
        <v>0</v>
      </c>
      <c r="I188" s="29">
        <f t="shared" si="11"/>
        <v>-1</v>
      </c>
      <c r="J188" s="86">
        <v>116</v>
      </c>
      <c r="K188" s="86">
        <v>0</v>
      </c>
      <c r="L188" s="84">
        <f>IF(I188=1,VLOOKUP(M188,'K Bracing'!$A$1:$F$6,MATCH(N188,'K Bracing'!$A$1:'K Bracing'!$F$1,0),FALSE), 99999)</f>
        <v>99999</v>
      </c>
      <c r="M188" s="86" t="s">
        <v>27</v>
      </c>
      <c r="N188" s="86" t="s">
        <v>27</v>
      </c>
      <c r="O188" s="86">
        <f t="shared" si="12"/>
        <v>0</v>
      </c>
      <c r="Q188" s="63"/>
      <c r="AD188" s="63"/>
    </row>
    <row r="189" spans="1:30" x14ac:dyDescent="0.25">
      <c r="A189" s="29">
        <f t="shared" si="9"/>
        <v>-1</v>
      </c>
      <c r="B189" s="86">
        <v>117</v>
      </c>
      <c r="C189" s="86">
        <v>0</v>
      </c>
      <c r="D189" s="84">
        <f>IF(A189=1, VLOOKUP(E189,'K Bracing'!$A$1:$F$6,MATCH(F189,'K Bracing'!$A$1:'K Bracing'!$F$1,0),FALSE),99999)</f>
        <v>99999</v>
      </c>
      <c r="E189" s="86" t="s">
        <v>27</v>
      </c>
      <c r="F189" s="86" t="s">
        <v>27</v>
      </c>
      <c r="G189" s="86">
        <f t="shared" si="10"/>
        <v>0</v>
      </c>
      <c r="I189" s="29">
        <f t="shared" si="11"/>
        <v>-1</v>
      </c>
      <c r="J189" s="86">
        <v>117</v>
      </c>
      <c r="K189" s="86">
        <v>0</v>
      </c>
      <c r="L189" s="84">
        <f>IF(I189=1,VLOOKUP(M189,'K Bracing'!$A$1:$F$6,MATCH(N189,'K Bracing'!$A$1:'K Bracing'!$F$1,0),FALSE), 99999)</f>
        <v>99999</v>
      </c>
      <c r="M189" s="86" t="s">
        <v>27</v>
      </c>
      <c r="N189" s="86" t="s">
        <v>27</v>
      </c>
      <c r="O189" s="86">
        <f t="shared" si="12"/>
        <v>0</v>
      </c>
      <c r="Q189" s="63"/>
      <c r="AD189" s="63"/>
    </row>
    <row r="190" spans="1:30" x14ac:dyDescent="0.25">
      <c r="A190" s="29">
        <f t="shared" si="9"/>
        <v>-1</v>
      </c>
      <c r="B190" s="86">
        <v>118</v>
      </c>
      <c r="C190" s="86">
        <v>0</v>
      </c>
      <c r="D190" s="84">
        <f>IF(A190=1, VLOOKUP(E190,'K Bracing'!$A$1:$F$6,MATCH(F190,'K Bracing'!$A$1:'K Bracing'!$F$1,0),FALSE),99999)</f>
        <v>99999</v>
      </c>
      <c r="E190" s="86" t="s">
        <v>27</v>
      </c>
      <c r="F190" s="86" t="s">
        <v>27</v>
      </c>
      <c r="G190" s="86">
        <f t="shared" si="10"/>
        <v>0</v>
      </c>
      <c r="I190" s="29">
        <f t="shared" si="11"/>
        <v>-1</v>
      </c>
      <c r="J190" s="86">
        <v>118</v>
      </c>
      <c r="K190" s="86">
        <v>0</v>
      </c>
      <c r="L190" s="84">
        <f>IF(I190=1,VLOOKUP(M190,'K Bracing'!$A$1:$F$6,MATCH(N190,'K Bracing'!$A$1:'K Bracing'!$F$1,0),FALSE), 99999)</f>
        <v>99999</v>
      </c>
      <c r="M190" s="86" t="s">
        <v>27</v>
      </c>
      <c r="N190" s="86" t="s">
        <v>27</v>
      </c>
      <c r="O190" s="86">
        <f t="shared" si="12"/>
        <v>0</v>
      </c>
      <c r="Q190" s="63"/>
      <c r="AD190" s="63"/>
    </row>
    <row r="191" spans="1:30" x14ac:dyDescent="0.25">
      <c r="A191" s="29">
        <f t="shared" si="9"/>
        <v>-1</v>
      </c>
      <c r="B191" s="86">
        <v>119</v>
      </c>
      <c r="C191" s="86">
        <v>0</v>
      </c>
      <c r="D191" s="84">
        <f>IF(A191=1, VLOOKUP(E191,'K Bracing'!$A$1:$F$6,MATCH(F191,'K Bracing'!$A$1:'K Bracing'!$F$1,0),FALSE),99999)</f>
        <v>99999</v>
      </c>
      <c r="E191" s="86" t="s">
        <v>27</v>
      </c>
      <c r="F191" s="86" t="s">
        <v>27</v>
      </c>
      <c r="G191" s="86">
        <f t="shared" si="10"/>
        <v>0</v>
      </c>
      <c r="I191" s="29">
        <f t="shared" si="11"/>
        <v>-1</v>
      </c>
      <c r="J191" s="86">
        <v>119</v>
      </c>
      <c r="K191" s="86">
        <v>0</v>
      </c>
      <c r="L191" s="84">
        <f>IF(I191=1,VLOOKUP(M191,'K Bracing'!$A$1:$F$6,MATCH(N191,'K Bracing'!$A$1:'K Bracing'!$F$1,0),FALSE), 99999)</f>
        <v>99999</v>
      </c>
      <c r="M191" s="86" t="s">
        <v>27</v>
      </c>
      <c r="N191" s="86" t="s">
        <v>27</v>
      </c>
      <c r="O191" s="86">
        <f t="shared" si="12"/>
        <v>0</v>
      </c>
      <c r="Q191" s="63"/>
      <c r="AD191" s="63"/>
    </row>
    <row r="192" spans="1:30" x14ac:dyDescent="0.25">
      <c r="A192" s="29">
        <f t="shared" si="9"/>
        <v>-1</v>
      </c>
      <c r="B192" s="86">
        <v>120</v>
      </c>
      <c r="C192" s="86">
        <v>0</v>
      </c>
      <c r="D192" s="84">
        <f>IF(A192=1, VLOOKUP(E192,'K Bracing'!$A$1:$F$6,MATCH(F192,'K Bracing'!$A$1:'K Bracing'!$F$1,0),FALSE),99999)</f>
        <v>99999</v>
      </c>
      <c r="E192" s="86" t="s">
        <v>27</v>
      </c>
      <c r="F192" s="86" t="s">
        <v>27</v>
      </c>
      <c r="G192" s="86">
        <f t="shared" si="10"/>
        <v>0</v>
      </c>
      <c r="I192" s="29">
        <f t="shared" si="11"/>
        <v>-1</v>
      </c>
      <c r="J192" s="86">
        <v>120</v>
      </c>
      <c r="K192" s="86">
        <v>0</v>
      </c>
      <c r="L192" s="84">
        <f>IF(I192=1,VLOOKUP(M192,'K Bracing'!$A$1:$F$6,MATCH(N192,'K Bracing'!$A$1:'K Bracing'!$F$1,0),FALSE), 99999)</f>
        <v>99999</v>
      </c>
      <c r="M192" s="86" t="s">
        <v>27</v>
      </c>
      <c r="N192" s="86" t="s">
        <v>27</v>
      </c>
      <c r="O192" s="86">
        <f t="shared" si="12"/>
        <v>0</v>
      </c>
      <c r="Q192" s="63"/>
      <c r="AD192" s="63"/>
    </row>
    <row r="193" spans="1:30" x14ac:dyDescent="0.25">
      <c r="A193" s="29">
        <f t="shared" si="9"/>
        <v>-1</v>
      </c>
      <c r="B193" s="86">
        <v>121</v>
      </c>
      <c r="C193" s="86">
        <v>0</v>
      </c>
      <c r="D193" s="84">
        <f>IF(A193=1, VLOOKUP(E193,'K Bracing'!$A$1:$F$6,MATCH(F193,'K Bracing'!$A$1:'K Bracing'!$F$1,0),FALSE),99999)</f>
        <v>99999</v>
      </c>
      <c r="E193" s="86" t="s">
        <v>27</v>
      </c>
      <c r="F193" s="86" t="s">
        <v>27</v>
      </c>
      <c r="G193" s="86">
        <f t="shared" si="10"/>
        <v>0</v>
      </c>
      <c r="I193" s="29">
        <f t="shared" si="11"/>
        <v>-1</v>
      </c>
      <c r="J193" s="86">
        <v>121</v>
      </c>
      <c r="K193" s="86">
        <v>0</v>
      </c>
      <c r="L193" s="84">
        <f>IF(I193=1,VLOOKUP(M193,'K Bracing'!$A$1:$F$6,MATCH(N193,'K Bracing'!$A$1:'K Bracing'!$F$1,0),FALSE), 99999)</f>
        <v>99999</v>
      </c>
      <c r="M193" s="86" t="s">
        <v>27</v>
      </c>
      <c r="N193" s="86" t="s">
        <v>27</v>
      </c>
      <c r="O193" s="86">
        <f t="shared" si="12"/>
        <v>0</v>
      </c>
      <c r="Q193" s="63"/>
      <c r="AD193" s="63"/>
    </row>
    <row r="194" spans="1:30" x14ac:dyDescent="0.25">
      <c r="A194" s="29">
        <f t="shared" si="9"/>
        <v>-1</v>
      </c>
      <c r="B194" s="86">
        <v>122</v>
      </c>
      <c r="C194" s="86">
        <v>0</v>
      </c>
      <c r="D194" s="84">
        <f>IF(A194=1, VLOOKUP(E194,'K Bracing'!$A$1:$F$6,MATCH(F194,'K Bracing'!$A$1:'K Bracing'!$F$1,0),FALSE),99999)</f>
        <v>99999</v>
      </c>
      <c r="E194" s="86" t="s">
        <v>27</v>
      </c>
      <c r="F194" s="86" t="s">
        <v>27</v>
      </c>
      <c r="G194" s="86">
        <f t="shared" si="10"/>
        <v>0</v>
      </c>
      <c r="I194" s="29">
        <f t="shared" si="11"/>
        <v>-1</v>
      </c>
      <c r="J194" s="86">
        <v>122</v>
      </c>
      <c r="K194" s="86">
        <v>0</v>
      </c>
      <c r="L194" s="84">
        <f>IF(I194=1,VLOOKUP(M194,'K Bracing'!$A$1:$F$6,MATCH(N194,'K Bracing'!$A$1:'K Bracing'!$F$1,0),FALSE), 99999)</f>
        <v>99999</v>
      </c>
      <c r="M194" s="86" t="s">
        <v>27</v>
      </c>
      <c r="N194" s="86" t="s">
        <v>27</v>
      </c>
      <c r="O194" s="86">
        <f t="shared" si="12"/>
        <v>0</v>
      </c>
      <c r="Q194" s="63"/>
      <c r="AD194" s="63"/>
    </row>
    <row r="195" spans="1:30" x14ac:dyDescent="0.25">
      <c r="A195" s="29">
        <f t="shared" si="9"/>
        <v>-1</v>
      </c>
      <c r="B195" s="86">
        <v>123</v>
      </c>
      <c r="C195" s="86">
        <v>0</v>
      </c>
      <c r="D195" s="84">
        <f>IF(A195=1, VLOOKUP(E195,'K Bracing'!$A$1:$F$6,MATCH(F195,'K Bracing'!$A$1:'K Bracing'!$F$1,0),FALSE),99999)</f>
        <v>99999</v>
      </c>
      <c r="E195" s="86" t="s">
        <v>27</v>
      </c>
      <c r="F195" s="86" t="s">
        <v>27</v>
      </c>
      <c r="G195" s="86">
        <f t="shared" si="10"/>
        <v>0</v>
      </c>
      <c r="I195" s="29">
        <f t="shared" si="11"/>
        <v>-1</v>
      </c>
      <c r="J195" s="86">
        <v>123</v>
      </c>
      <c r="K195" s="86">
        <v>0</v>
      </c>
      <c r="L195" s="84">
        <f>IF(I195=1,VLOOKUP(M195,'K Bracing'!$A$1:$F$6,MATCH(N195,'K Bracing'!$A$1:'K Bracing'!$F$1,0),FALSE), 99999)</f>
        <v>99999</v>
      </c>
      <c r="M195" s="86" t="s">
        <v>27</v>
      </c>
      <c r="N195" s="86" t="s">
        <v>27</v>
      </c>
      <c r="O195" s="86">
        <f t="shared" si="12"/>
        <v>0</v>
      </c>
      <c r="Q195" s="63"/>
      <c r="AD195" s="63"/>
    </row>
    <row r="196" spans="1:30" x14ac:dyDescent="0.25">
      <c r="A196" s="29">
        <f t="shared" si="9"/>
        <v>-1</v>
      </c>
      <c r="B196" s="86">
        <v>124</v>
      </c>
      <c r="C196" s="86">
        <v>0</v>
      </c>
      <c r="D196" s="84">
        <f>IF(A196=1, VLOOKUP(E196,'K Bracing'!$A$1:$F$6,MATCH(F196,'K Bracing'!$A$1:'K Bracing'!$F$1,0),FALSE),99999)</f>
        <v>99999</v>
      </c>
      <c r="E196" s="86" t="s">
        <v>27</v>
      </c>
      <c r="F196" s="86" t="s">
        <v>27</v>
      </c>
      <c r="G196" s="86">
        <f t="shared" si="10"/>
        <v>0</v>
      </c>
      <c r="I196" s="29">
        <f t="shared" si="11"/>
        <v>-1</v>
      </c>
      <c r="J196" s="86">
        <v>124</v>
      </c>
      <c r="K196" s="86">
        <v>0</v>
      </c>
      <c r="L196" s="84">
        <f>IF(I196=1,VLOOKUP(M196,'K Bracing'!$A$1:$F$6,MATCH(N196,'K Bracing'!$A$1:'K Bracing'!$F$1,0),FALSE), 99999)</f>
        <v>99999</v>
      </c>
      <c r="M196" s="86" t="s">
        <v>27</v>
      </c>
      <c r="N196" s="86" t="s">
        <v>27</v>
      </c>
      <c r="O196" s="86">
        <f t="shared" si="12"/>
        <v>0</v>
      </c>
      <c r="Q196" s="63"/>
      <c r="AD196" s="63"/>
    </row>
    <row r="197" spans="1:30" x14ac:dyDescent="0.25">
      <c r="A197" s="29">
        <f t="shared" si="9"/>
        <v>-1</v>
      </c>
      <c r="B197" s="86">
        <v>125</v>
      </c>
      <c r="C197" s="86">
        <v>0</v>
      </c>
      <c r="D197" s="84">
        <f>IF(A197=1, VLOOKUP(E197,'K Bracing'!$A$1:$F$6,MATCH(F197,'K Bracing'!$A$1:'K Bracing'!$F$1,0),FALSE),99999)</f>
        <v>99999</v>
      </c>
      <c r="E197" s="86" t="s">
        <v>27</v>
      </c>
      <c r="F197" s="86" t="s">
        <v>27</v>
      </c>
      <c r="G197" s="86">
        <f t="shared" si="10"/>
        <v>0</v>
      </c>
      <c r="I197" s="29">
        <f t="shared" si="11"/>
        <v>-1</v>
      </c>
      <c r="J197" s="86">
        <v>125</v>
      </c>
      <c r="K197" s="86">
        <v>0</v>
      </c>
      <c r="L197" s="84">
        <f>IF(I197=1,VLOOKUP(M197,'K Bracing'!$A$1:$F$6,MATCH(N197,'K Bracing'!$A$1:'K Bracing'!$F$1,0),FALSE), 99999)</f>
        <v>99999</v>
      </c>
      <c r="M197" s="86" t="s">
        <v>27</v>
      </c>
      <c r="N197" s="86" t="s">
        <v>27</v>
      </c>
      <c r="O197" s="86">
        <f t="shared" si="12"/>
        <v>0</v>
      </c>
      <c r="Q197" s="63"/>
      <c r="AD197" s="63"/>
    </row>
    <row r="198" spans="1:30" x14ac:dyDescent="0.25">
      <c r="A198" s="29">
        <f t="shared" si="9"/>
        <v>-1</v>
      </c>
      <c r="B198" s="86">
        <v>126</v>
      </c>
      <c r="C198" s="86">
        <v>0</v>
      </c>
      <c r="D198" s="84">
        <f>IF(A198=1, VLOOKUP(E198,'K Bracing'!$A$1:$F$6,MATCH(F198,'K Bracing'!$A$1:'K Bracing'!$F$1,0),FALSE),99999)</f>
        <v>99999</v>
      </c>
      <c r="E198" s="86" t="s">
        <v>27</v>
      </c>
      <c r="F198" s="86" t="s">
        <v>27</v>
      </c>
      <c r="G198" s="86">
        <f t="shared" si="10"/>
        <v>0</v>
      </c>
      <c r="I198" s="29">
        <f t="shared" si="11"/>
        <v>-1</v>
      </c>
      <c r="J198" s="86">
        <v>126</v>
      </c>
      <c r="K198" s="86">
        <v>0</v>
      </c>
      <c r="L198" s="84">
        <f>IF(I198=1,VLOOKUP(M198,'K Bracing'!$A$1:$F$6,MATCH(N198,'K Bracing'!$A$1:'K Bracing'!$F$1,0),FALSE), 99999)</f>
        <v>99999</v>
      </c>
      <c r="M198" s="86" t="s">
        <v>27</v>
      </c>
      <c r="N198" s="86" t="s">
        <v>27</v>
      </c>
      <c r="O198" s="86">
        <f t="shared" si="12"/>
        <v>0</v>
      </c>
      <c r="Q198" s="63"/>
      <c r="AD198" s="63"/>
    </row>
    <row r="199" spans="1:30" x14ac:dyDescent="0.25">
      <c r="A199" s="29">
        <f t="shared" si="9"/>
        <v>-1</v>
      </c>
      <c r="B199" s="86">
        <v>127</v>
      </c>
      <c r="C199" s="86">
        <v>0</v>
      </c>
      <c r="D199" s="84">
        <f>IF(A199=1, VLOOKUP(E199,'K Bracing'!$A$1:$F$6,MATCH(F199,'K Bracing'!$A$1:'K Bracing'!$F$1,0),FALSE),99999)</f>
        <v>99999</v>
      </c>
      <c r="E199" s="86" t="s">
        <v>27</v>
      </c>
      <c r="F199" s="86" t="s">
        <v>27</v>
      </c>
      <c r="G199" s="86">
        <f t="shared" si="10"/>
        <v>0</v>
      </c>
      <c r="I199" s="29">
        <f t="shared" si="11"/>
        <v>-1</v>
      </c>
      <c r="J199" s="86">
        <v>127</v>
      </c>
      <c r="K199" s="86">
        <v>0</v>
      </c>
      <c r="L199" s="84">
        <f>IF(I199=1,VLOOKUP(M199,'K Bracing'!$A$1:$F$6,MATCH(N199,'K Bracing'!$A$1:'K Bracing'!$F$1,0),FALSE), 99999)</f>
        <v>99999</v>
      </c>
      <c r="M199" s="86" t="s">
        <v>27</v>
      </c>
      <c r="N199" s="86" t="s">
        <v>27</v>
      </c>
      <c r="O199" s="86">
        <f t="shared" si="12"/>
        <v>0</v>
      </c>
      <c r="Q199" s="63"/>
      <c r="AD199" s="63"/>
    </row>
    <row r="200" spans="1:30" x14ac:dyDescent="0.25">
      <c r="A200" s="29">
        <f t="shared" si="9"/>
        <v>-1</v>
      </c>
      <c r="B200" s="86">
        <v>128</v>
      </c>
      <c r="C200" s="86">
        <v>0</v>
      </c>
      <c r="D200" s="84">
        <f>IF(A200=1, VLOOKUP(E200,'K Bracing'!$A$1:$F$6,MATCH(F200,'K Bracing'!$A$1:'K Bracing'!$F$1,0),FALSE),99999)</f>
        <v>99999</v>
      </c>
      <c r="E200" s="86" t="s">
        <v>27</v>
      </c>
      <c r="F200" s="86" t="s">
        <v>27</v>
      </c>
      <c r="G200" s="86">
        <f t="shared" si="10"/>
        <v>0</v>
      </c>
      <c r="I200" s="29">
        <f t="shared" si="11"/>
        <v>-1</v>
      </c>
      <c r="J200" s="86">
        <v>128</v>
      </c>
      <c r="K200" s="86">
        <v>0</v>
      </c>
      <c r="L200" s="84">
        <f>IF(I200=1,VLOOKUP(M200,'K Bracing'!$A$1:$F$6,MATCH(N200,'K Bracing'!$A$1:'K Bracing'!$F$1,0),FALSE), 99999)</f>
        <v>99999</v>
      </c>
      <c r="M200" s="86" t="s">
        <v>27</v>
      </c>
      <c r="N200" s="86" t="s">
        <v>27</v>
      </c>
      <c r="O200" s="86">
        <f t="shared" si="12"/>
        <v>0</v>
      </c>
      <c r="Q200" s="63"/>
      <c r="AD200" s="63"/>
    </row>
    <row r="201" spans="1:30" x14ac:dyDescent="0.25">
      <c r="A201" s="29">
        <f t="shared" ref="A201:A264" si="13">IF($J$52-B201&gt;=0, 1, -1)</f>
        <v>-1</v>
      </c>
      <c r="B201" s="86">
        <v>129</v>
      </c>
      <c r="C201" s="86">
        <v>0</v>
      </c>
      <c r="D201" s="84">
        <f>IF(A201=1, VLOOKUP(E201,'K Bracing'!$A$1:$F$6,MATCH(F201,'K Bracing'!$A$1:'K Bracing'!$F$1,0),FALSE),99999)</f>
        <v>99999</v>
      </c>
      <c r="E201" s="86" t="s">
        <v>27</v>
      </c>
      <c r="F201" s="86" t="s">
        <v>27</v>
      </c>
      <c r="G201" s="86">
        <f t="shared" ref="G201:G264" si="14">D201*A201*C201/$H$46</f>
        <v>0</v>
      </c>
      <c r="I201" s="29">
        <f t="shared" ref="I201:I264" si="15">IF($J$54-J201&gt;=0, 1, -1)</f>
        <v>-1</v>
      </c>
      <c r="J201" s="86">
        <v>129</v>
      </c>
      <c r="K201" s="86">
        <v>0</v>
      </c>
      <c r="L201" s="84">
        <f>IF(I201=1,VLOOKUP(M201,'K Bracing'!$A$1:$F$6,MATCH(N201,'K Bracing'!$A$1:'K Bracing'!$F$1,0),FALSE), 99999)</f>
        <v>99999</v>
      </c>
      <c r="M201" s="86" t="s">
        <v>27</v>
      </c>
      <c r="N201" s="86" t="s">
        <v>27</v>
      </c>
      <c r="O201" s="86">
        <f t="shared" ref="O201:O264" si="16">L201*K201*I201/$H$47</f>
        <v>0</v>
      </c>
      <c r="Q201" s="63"/>
      <c r="AD201" s="63"/>
    </row>
    <row r="202" spans="1:30" x14ac:dyDescent="0.25">
      <c r="A202" s="29">
        <f t="shared" si="13"/>
        <v>-1</v>
      </c>
      <c r="B202" s="86">
        <v>130</v>
      </c>
      <c r="C202" s="86">
        <v>0</v>
      </c>
      <c r="D202" s="84">
        <f>IF(A202=1, VLOOKUP(E202,'K Bracing'!$A$1:$F$6,MATCH(F202,'K Bracing'!$A$1:'K Bracing'!$F$1,0),FALSE),99999)</f>
        <v>99999</v>
      </c>
      <c r="E202" s="86" t="s">
        <v>27</v>
      </c>
      <c r="F202" s="86" t="s">
        <v>27</v>
      </c>
      <c r="G202" s="86">
        <f t="shared" si="14"/>
        <v>0</v>
      </c>
      <c r="I202" s="29">
        <f t="shared" si="15"/>
        <v>-1</v>
      </c>
      <c r="J202" s="86">
        <v>130</v>
      </c>
      <c r="K202" s="86">
        <v>0</v>
      </c>
      <c r="L202" s="84">
        <f>IF(I202=1,VLOOKUP(M202,'K Bracing'!$A$1:$F$6,MATCH(N202,'K Bracing'!$A$1:'K Bracing'!$F$1,0),FALSE), 99999)</f>
        <v>99999</v>
      </c>
      <c r="M202" s="86" t="s">
        <v>27</v>
      </c>
      <c r="N202" s="86" t="s">
        <v>27</v>
      </c>
      <c r="O202" s="86">
        <f t="shared" si="16"/>
        <v>0</v>
      </c>
      <c r="Q202" s="63"/>
      <c r="AD202" s="63"/>
    </row>
    <row r="203" spans="1:30" x14ac:dyDescent="0.25">
      <c r="A203" s="29">
        <f t="shared" si="13"/>
        <v>-1</v>
      </c>
      <c r="B203" s="86">
        <v>131</v>
      </c>
      <c r="C203" s="86">
        <v>0</v>
      </c>
      <c r="D203" s="84">
        <f>IF(A203=1, VLOOKUP(E203,'K Bracing'!$A$1:$F$6,MATCH(F203,'K Bracing'!$A$1:'K Bracing'!$F$1,0),FALSE),99999)</f>
        <v>99999</v>
      </c>
      <c r="E203" s="86" t="s">
        <v>27</v>
      </c>
      <c r="F203" s="86" t="s">
        <v>27</v>
      </c>
      <c r="G203" s="86">
        <f t="shared" si="14"/>
        <v>0</v>
      </c>
      <c r="I203" s="29">
        <f t="shared" si="15"/>
        <v>-1</v>
      </c>
      <c r="J203" s="86">
        <v>131</v>
      </c>
      <c r="K203" s="86">
        <v>0</v>
      </c>
      <c r="L203" s="84">
        <f>IF(I203=1,VLOOKUP(M203,'K Bracing'!$A$1:$F$6,MATCH(N203,'K Bracing'!$A$1:'K Bracing'!$F$1,0),FALSE), 99999)</f>
        <v>99999</v>
      </c>
      <c r="M203" s="86" t="s">
        <v>27</v>
      </c>
      <c r="N203" s="86" t="s">
        <v>27</v>
      </c>
      <c r="O203" s="86">
        <f t="shared" si="16"/>
        <v>0</v>
      </c>
      <c r="Q203" s="63"/>
      <c r="AD203" s="63"/>
    </row>
    <row r="204" spans="1:30" x14ac:dyDescent="0.25">
      <c r="A204" s="29">
        <f t="shared" si="13"/>
        <v>-1</v>
      </c>
      <c r="B204" s="86">
        <v>132</v>
      </c>
      <c r="C204" s="86">
        <v>0</v>
      </c>
      <c r="D204" s="84">
        <f>IF(A204=1, VLOOKUP(E204,'K Bracing'!$A$1:$F$6,MATCH(F204,'K Bracing'!$A$1:'K Bracing'!$F$1,0),FALSE),99999)</f>
        <v>99999</v>
      </c>
      <c r="E204" s="86" t="s">
        <v>27</v>
      </c>
      <c r="F204" s="86" t="s">
        <v>27</v>
      </c>
      <c r="G204" s="86">
        <f t="shared" si="14"/>
        <v>0</v>
      </c>
      <c r="I204" s="29">
        <f t="shared" si="15"/>
        <v>-1</v>
      </c>
      <c r="J204" s="86">
        <v>132</v>
      </c>
      <c r="K204" s="86">
        <v>0</v>
      </c>
      <c r="L204" s="84">
        <f>IF(I204=1,VLOOKUP(M204,'K Bracing'!$A$1:$F$6,MATCH(N204,'K Bracing'!$A$1:'K Bracing'!$F$1,0),FALSE), 99999)</f>
        <v>99999</v>
      </c>
      <c r="M204" s="86" t="s">
        <v>27</v>
      </c>
      <c r="N204" s="86" t="s">
        <v>27</v>
      </c>
      <c r="O204" s="86">
        <f t="shared" si="16"/>
        <v>0</v>
      </c>
      <c r="Q204" s="63"/>
      <c r="AD204" s="63"/>
    </row>
    <row r="205" spans="1:30" x14ac:dyDescent="0.25">
      <c r="A205" s="29">
        <f t="shared" si="13"/>
        <v>-1</v>
      </c>
      <c r="B205" s="86">
        <v>133</v>
      </c>
      <c r="C205" s="86">
        <v>0</v>
      </c>
      <c r="D205" s="84">
        <f>IF(A205=1, VLOOKUP(E205,'K Bracing'!$A$1:$F$6,MATCH(F205,'K Bracing'!$A$1:'K Bracing'!$F$1,0),FALSE),99999)</f>
        <v>99999</v>
      </c>
      <c r="E205" s="86" t="s">
        <v>27</v>
      </c>
      <c r="F205" s="86" t="s">
        <v>27</v>
      </c>
      <c r="G205" s="86">
        <f t="shared" si="14"/>
        <v>0</v>
      </c>
      <c r="I205" s="29">
        <f t="shared" si="15"/>
        <v>-1</v>
      </c>
      <c r="J205" s="86">
        <v>133</v>
      </c>
      <c r="K205" s="86">
        <v>0</v>
      </c>
      <c r="L205" s="84">
        <f>IF(I205=1,VLOOKUP(M205,'K Bracing'!$A$1:$F$6,MATCH(N205,'K Bracing'!$A$1:'K Bracing'!$F$1,0),FALSE), 99999)</f>
        <v>99999</v>
      </c>
      <c r="M205" s="86" t="s">
        <v>27</v>
      </c>
      <c r="N205" s="86" t="s">
        <v>27</v>
      </c>
      <c r="O205" s="86">
        <f t="shared" si="16"/>
        <v>0</v>
      </c>
      <c r="Q205" s="63"/>
      <c r="AD205" s="63"/>
    </row>
    <row r="206" spans="1:30" x14ac:dyDescent="0.25">
      <c r="A206" s="29">
        <f t="shared" si="13"/>
        <v>-1</v>
      </c>
      <c r="B206" s="86">
        <v>134</v>
      </c>
      <c r="C206" s="86">
        <v>0</v>
      </c>
      <c r="D206" s="84">
        <f>IF(A206=1, VLOOKUP(E206,'K Bracing'!$A$1:$F$6,MATCH(F206,'K Bracing'!$A$1:'K Bracing'!$F$1,0),FALSE),99999)</f>
        <v>99999</v>
      </c>
      <c r="E206" s="86" t="s">
        <v>27</v>
      </c>
      <c r="F206" s="86" t="s">
        <v>27</v>
      </c>
      <c r="G206" s="86">
        <f t="shared" si="14"/>
        <v>0</v>
      </c>
      <c r="I206" s="29">
        <f t="shared" si="15"/>
        <v>-1</v>
      </c>
      <c r="J206" s="86">
        <v>134</v>
      </c>
      <c r="K206" s="86">
        <v>0</v>
      </c>
      <c r="L206" s="84">
        <f>IF(I206=1,VLOOKUP(M206,'K Bracing'!$A$1:$F$6,MATCH(N206,'K Bracing'!$A$1:'K Bracing'!$F$1,0),FALSE), 99999)</f>
        <v>99999</v>
      </c>
      <c r="M206" s="86" t="s">
        <v>27</v>
      </c>
      <c r="N206" s="86" t="s">
        <v>27</v>
      </c>
      <c r="O206" s="86">
        <f t="shared" si="16"/>
        <v>0</v>
      </c>
      <c r="Q206" s="63"/>
      <c r="AD206" s="63"/>
    </row>
    <row r="207" spans="1:30" x14ac:dyDescent="0.25">
      <c r="A207" s="29">
        <f t="shared" si="13"/>
        <v>-1</v>
      </c>
      <c r="B207" s="86">
        <v>135</v>
      </c>
      <c r="C207" s="86">
        <v>0</v>
      </c>
      <c r="D207" s="84">
        <f>IF(A207=1, VLOOKUP(E207,'K Bracing'!$A$1:$F$6,MATCH(F207,'K Bracing'!$A$1:'K Bracing'!$F$1,0),FALSE),99999)</f>
        <v>99999</v>
      </c>
      <c r="E207" s="86" t="s">
        <v>27</v>
      </c>
      <c r="F207" s="86" t="s">
        <v>27</v>
      </c>
      <c r="G207" s="86">
        <f t="shared" si="14"/>
        <v>0</v>
      </c>
      <c r="I207" s="29">
        <f t="shared" si="15"/>
        <v>-1</v>
      </c>
      <c r="J207" s="86">
        <v>135</v>
      </c>
      <c r="K207" s="86">
        <v>0</v>
      </c>
      <c r="L207" s="84">
        <f>IF(I207=1,VLOOKUP(M207,'K Bracing'!$A$1:$F$6,MATCH(N207,'K Bracing'!$A$1:'K Bracing'!$F$1,0),FALSE), 99999)</f>
        <v>99999</v>
      </c>
      <c r="M207" s="86" t="s">
        <v>27</v>
      </c>
      <c r="N207" s="86" t="s">
        <v>27</v>
      </c>
      <c r="O207" s="86">
        <f t="shared" si="16"/>
        <v>0</v>
      </c>
      <c r="Q207" s="63"/>
      <c r="AD207" s="63"/>
    </row>
    <row r="208" spans="1:30" x14ac:dyDescent="0.25">
      <c r="A208" s="29">
        <f t="shared" si="13"/>
        <v>-1</v>
      </c>
      <c r="B208" s="86">
        <v>136</v>
      </c>
      <c r="C208" s="86">
        <v>0</v>
      </c>
      <c r="D208" s="84">
        <f>IF(A208=1, VLOOKUP(E208,'K Bracing'!$A$1:$F$6,MATCH(F208,'K Bracing'!$A$1:'K Bracing'!$F$1,0),FALSE),99999)</f>
        <v>99999</v>
      </c>
      <c r="E208" s="86" t="s">
        <v>27</v>
      </c>
      <c r="F208" s="86" t="s">
        <v>27</v>
      </c>
      <c r="G208" s="86">
        <f t="shared" si="14"/>
        <v>0</v>
      </c>
      <c r="I208" s="29">
        <f t="shared" si="15"/>
        <v>-1</v>
      </c>
      <c r="J208" s="86">
        <v>136</v>
      </c>
      <c r="K208" s="86">
        <v>0</v>
      </c>
      <c r="L208" s="84">
        <f>IF(I208=1,VLOOKUP(M208,'K Bracing'!$A$1:$F$6,MATCH(N208,'K Bracing'!$A$1:'K Bracing'!$F$1,0),FALSE), 99999)</f>
        <v>99999</v>
      </c>
      <c r="M208" s="86" t="s">
        <v>27</v>
      </c>
      <c r="N208" s="86" t="s">
        <v>27</v>
      </c>
      <c r="O208" s="86">
        <f t="shared" si="16"/>
        <v>0</v>
      </c>
      <c r="Q208" s="63"/>
      <c r="AD208" s="63"/>
    </row>
    <row r="209" spans="1:30" x14ac:dyDescent="0.25">
      <c r="A209" s="29">
        <f t="shared" si="13"/>
        <v>-1</v>
      </c>
      <c r="B209" s="86">
        <v>137</v>
      </c>
      <c r="C209" s="86">
        <v>0</v>
      </c>
      <c r="D209" s="84">
        <f>IF(A209=1, VLOOKUP(E209,'K Bracing'!$A$1:$F$6,MATCH(F209,'K Bracing'!$A$1:'K Bracing'!$F$1,0),FALSE),99999)</f>
        <v>99999</v>
      </c>
      <c r="E209" s="86" t="s">
        <v>27</v>
      </c>
      <c r="F209" s="86" t="s">
        <v>27</v>
      </c>
      <c r="G209" s="86">
        <f t="shared" si="14"/>
        <v>0</v>
      </c>
      <c r="I209" s="29">
        <f t="shared" si="15"/>
        <v>-1</v>
      </c>
      <c r="J209" s="86">
        <v>137</v>
      </c>
      <c r="K209" s="86">
        <v>0</v>
      </c>
      <c r="L209" s="84">
        <f>IF(I209=1,VLOOKUP(M209,'K Bracing'!$A$1:$F$6,MATCH(N209,'K Bracing'!$A$1:'K Bracing'!$F$1,0),FALSE), 99999)</f>
        <v>99999</v>
      </c>
      <c r="M209" s="86" t="s">
        <v>27</v>
      </c>
      <c r="N209" s="86" t="s">
        <v>27</v>
      </c>
      <c r="O209" s="86">
        <f t="shared" si="16"/>
        <v>0</v>
      </c>
      <c r="Q209" s="63"/>
      <c r="AD209" s="63"/>
    </row>
    <row r="210" spans="1:30" x14ac:dyDescent="0.25">
      <c r="A210" s="29">
        <f t="shared" si="13"/>
        <v>-1</v>
      </c>
      <c r="B210" s="86">
        <v>138</v>
      </c>
      <c r="C210" s="86">
        <v>0</v>
      </c>
      <c r="D210" s="84">
        <f>IF(A210=1, VLOOKUP(E210,'K Bracing'!$A$1:$F$6,MATCH(F210,'K Bracing'!$A$1:'K Bracing'!$F$1,0),FALSE),99999)</f>
        <v>99999</v>
      </c>
      <c r="E210" s="86" t="s">
        <v>27</v>
      </c>
      <c r="F210" s="86" t="s">
        <v>27</v>
      </c>
      <c r="G210" s="86">
        <f t="shared" si="14"/>
        <v>0</v>
      </c>
      <c r="I210" s="29">
        <f t="shared" si="15"/>
        <v>-1</v>
      </c>
      <c r="J210" s="86">
        <v>138</v>
      </c>
      <c r="K210" s="86">
        <v>0</v>
      </c>
      <c r="L210" s="84">
        <f>IF(I210=1,VLOOKUP(M210,'K Bracing'!$A$1:$F$6,MATCH(N210,'K Bracing'!$A$1:'K Bracing'!$F$1,0),FALSE), 99999)</f>
        <v>99999</v>
      </c>
      <c r="M210" s="86" t="s">
        <v>27</v>
      </c>
      <c r="N210" s="86" t="s">
        <v>27</v>
      </c>
      <c r="O210" s="86">
        <f t="shared" si="16"/>
        <v>0</v>
      </c>
      <c r="Q210" s="63"/>
      <c r="AD210" s="63"/>
    </row>
    <row r="211" spans="1:30" x14ac:dyDescent="0.25">
      <c r="A211" s="29">
        <f t="shared" si="13"/>
        <v>-1</v>
      </c>
      <c r="B211" s="86">
        <v>139</v>
      </c>
      <c r="C211" s="86">
        <v>0</v>
      </c>
      <c r="D211" s="84">
        <f>IF(A211=1, VLOOKUP(E211,'K Bracing'!$A$1:$F$6,MATCH(F211,'K Bracing'!$A$1:'K Bracing'!$F$1,0),FALSE),99999)</f>
        <v>99999</v>
      </c>
      <c r="E211" s="86" t="s">
        <v>27</v>
      </c>
      <c r="F211" s="86" t="s">
        <v>27</v>
      </c>
      <c r="G211" s="86">
        <f t="shared" si="14"/>
        <v>0</v>
      </c>
      <c r="I211" s="29">
        <f t="shared" si="15"/>
        <v>-1</v>
      </c>
      <c r="J211" s="86">
        <v>139</v>
      </c>
      <c r="K211" s="86">
        <v>0</v>
      </c>
      <c r="L211" s="84">
        <f>IF(I211=1,VLOOKUP(M211,'K Bracing'!$A$1:$F$6,MATCH(N211,'K Bracing'!$A$1:'K Bracing'!$F$1,0),FALSE), 99999)</f>
        <v>99999</v>
      </c>
      <c r="M211" s="86" t="s">
        <v>27</v>
      </c>
      <c r="N211" s="86" t="s">
        <v>27</v>
      </c>
      <c r="O211" s="86">
        <f t="shared" si="16"/>
        <v>0</v>
      </c>
      <c r="Q211" s="63"/>
      <c r="AD211" s="63"/>
    </row>
    <row r="212" spans="1:30" x14ac:dyDescent="0.25">
      <c r="A212" s="29">
        <f t="shared" si="13"/>
        <v>-1</v>
      </c>
      <c r="B212" s="86">
        <v>140</v>
      </c>
      <c r="C212" s="86">
        <v>0</v>
      </c>
      <c r="D212" s="84">
        <f>IF(A212=1, VLOOKUP(E212,'K Bracing'!$A$1:$F$6,MATCH(F212,'K Bracing'!$A$1:'K Bracing'!$F$1,0),FALSE),99999)</f>
        <v>99999</v>
      </c>
      <c r="E212" s="86" t="s">
        <v>27</v>
      </c>
      <c r="F212" s="86" t="s">
        <v>27</v>
      </c>
      <c r="G212" s="86">
        <f t="shared" si="14"/>
        <v>0</v>
      </c>
      <c r="I212" s="29">
        <f t="shared" si="15"/>
        <v>-1</v>
      </c>
      <c r="J212" s="86">
        <v>140</v>
      </c>
      <c r="K212" s="86">
        <v>0</v>
      </c>
      <c r="L212" s="84">
        <f>IF(I212=1,VLOOKUP(M212,'K Bracing'!$A$1:$F$6,MATCH(N212,'K Bracing'!$A$1:'K Bracing'!$F$1,0),FALSE), 99999)</f>
        <v>99999</v>
      </c>
      <c r="M212" s="86" t="s">
        <v>27</v>
      </c>
      <c r="N212" s="86" t="s">
        <v>27</v>
      </c>
      <c r="O212" s="86">
        <f t="shared" si="16"/>
        <v>0</v>
      </c>
      <c r="Q212" s="63"/>
      <c r="AD212" s="63"/>
    </row>
    <row r="213" spans="1:30" x14ac:dyDescent="0.25">
      <c r="A213" s="29">
        <f t="shared" si="13"/>
        <v>-1</v>
      </c>
      <c r="B213" s="86">
        <v>141</v>
      </c>
      <c r="C213" s="86">
        <v>0</v>
      </c>
      <c r="D213" s="84">
        <f>IF(A213=1, VLOOKUP(E213,'K Bracing'!$A$1:$F$6,MATCH(F213,'K Bracing'!$A$1:'K Bracing'!$F$1,0),FALSE),99999)</f>
        <v>99999</v>
      </c>
      <c r="E213" s="86" t="s">
        <v>27</v>
      </c>
      <c r="F213" s="86" t="s">
        <v>27</v>
      </c>
      <c r="G213" s="86">
        <f t="shared" si="14"/>
        <v>0</v>
      </c>
      <c r="I213" s="29">
        <f t="shared" si="15"/>
        <v>-1</v>
      </c>
      <c r="J213" s="86">
        <v>141</v>
      </c>
      <c r="K213" s="86">
        <v>0</v>
      </c>
      <c r="L213" s="84">
        <f>IF(I213=1,VLOOKUP(M213,'K Bracing'!$A$1:$F$6,MATCH(N213,'K Bracing'!$A$1:'K Bracing'!$F$1,0),FALSE), 99999)</f>
        <v>99999</v>
      </c>
      <c r="M213" s="86" t="s">
        <v>27</v>
      </c>
      <c r="N213" s="86" t="s">
        <v>27</v>
      </c>
      <c r="O213" s="86">
        <f t="shared" si="16"/>
        <v>0</v>
      </c>
      <c r="Q213" s="63"/>
      <c r="AD213" s="63"/>
    </row>
    <row r="214" spans="1:30" x14ac:dyDescent="0.25">
      <c r="A214" s="29">
        <f t="shared" si="13"/>
        <v>-1</v>
      </c>
      <c r="B214" s="86">
        <v>142</v>
      </c>
      <c r="C214" s="86">
        <v>0</v>
      </c>
      <c r="D214" s="84">
        <f>IF(A214=1, VLOOKUP(E214,'K Bracing'!$A$1:$F$6,MATCH(F214,'K Bracing'!$A$1:'K Bracing'!$F$1,0),FALSE),99999)</f>
        <v>99999</v>
      </c>
      <c r="E214" s="86" t="s">
        <v>27</v>
      </c>
      <c r="F214" s="86" t="s">
        <v>27</v>
      </c>
      <c r="G214" s="86">
        <f t="shared" si="14"/>
        <v>0</v>
      </c>
      <c r="I214" s="29">
        <f t="shared" si="15"/>
        <v>-1</v>
      </c>
      <c r="J214" s="86">
        <v>142</v>
      </c>
      <c r="K214" s="86">
        <v>0</v>
      </c>
      <c r="L214" s="84">
        <f>IF(I214=1,VLOOKUP(M214,'K Bracing'!$A$1:$F$6,MATCH(N214,'K Bracing'!$A$1:'K Bracing'!$F$1,0),FALSE), 99999)</f>
        <v>99999</v>
      </c>
      <c r="M214" s="86" t="s">
        <v>27</v>
      </c>
      <c r="N214" s="86" t="s">
        <v>27</v>
      </c>
      <c r="O214" s="86">
        <f t="shared" si="16"/>
        <v>0</v>
      </c>
      <c r="Q214" s="63"/>
      <c r="AD214" s="63"/>
    </row>
    <row r="215" spans="1:30" x14ac:dyDescent="0.25">
      <c r="A215" s="29">
        <f t="shared" si="13"/>
        <v>-1</v>
      </c>
      <c r="B215" s="86">
        <v>143</v>
      </c>
      <c r="C215" s="86">
        <v>0</v>
      </c>
      <c r="D215" s="84">
        <f>IF(A215=1, VLOOKUP(E215,'K Bracing'!$A$1:$F$6,MATCH(F215,'K Bracing'!$A$1:'K Bracing'!$F$1,0),FALSE),99999)</f>
        <v>99999</v>
      </c>
      <c r="E215" s="86" t="s">
        <v>27</v>
      </c>
      <c r="F215" s="86" t="s">
        <v>27</v>
      </c>
      <c r="G215" s="86">
        <f t="shared" si="14"/>
        <v>0</v>
      </c>
      <c r="I215" s="29">
        <f t="shared" si="15"/>
        <v>-1</v>
      </c>
      <c r="J215" s="86">
        <v>143</v>
      </c>
      <c r="K215" s="86">
        <v>0</v>
      </c>
      <c r="L215" s="84">
        <f>IF(I215=1,VLOOKUP(M215,'K Bracing'!$A$1:$F$6,MATCH(N215,'K Bracing'!$A$1:'K Bracing'!$F$1,0),FALSE), 99999)</f>
        <v>99999</v>
      </c>
      <c r="M215" s="86" t="s">
        <v>27</v>
      </c>
      <c r="N215" s="86" t="s">
        <v>27</v>
      </c>
      <c r="O215" s="86">
        <f t="shared" si="16"/>
        <v>0</v>
      </c>
      <c r="Q215" s="63"/>
      <c r="AD215" s="63"/>
    </row>
    <row r="216" spans="1:30" x14ac:dyDescent="0.25">
      <c r="A216" s="29">
        <f t="shared" si="13"/>
        <v>-1</v>
      </c>
      <c r="B216" s="86">
        <v>144</v>
      </c>
      <c r="C216" s="86">
        <v>0</v>
      </c>
      <c r="D216" s="84">
        <f>IF(A216=1, VLOOKUP(E216,'K Bracing'!$A$1:$F$6,MATCH(F216,'K Bracing'!$A$1:'K Bracing'!$F$1,0),FALSE),99999)</f>
        <v>99999</v>
      </c>
      <c r="E216" s="86" t="s">
        <v>27</v>
      </c>
      <c r="F216" s="86" t="s">
        <v>27</v>
      </c>
      <c r="G216" s="86">
        <f t="shared" si="14"/>
        <v>0</v>
      </c>
      <c r="I216" s="29">
        <f t="shared" si="15"/>
        <v>-1</v>
      </c>
      <c r="J216" s="86">
        <v>144</v>
      </c>
      <c r="K216" s="86">
        <v>0</v>
      </c>
      <c r="L216" s="84">
        <f>IF(I216=1,VLOOKUP(M216,'K Bracing'!$A$1:$F$6,MATCH(N216,'K Bracing'!$A$1:'K Bracing'!$F$1,0),FALSE), 99999)</f>
        <v>99999</v>
      </c>
      <c r="M216" s="86" t="s">
        <v>27</v>
      </c>
      <c r="N216" s="86" t="s">
        <v>27</v>
      </c>
      <c r="O216" s="86">
        <f t="shared" si="16"/>
        <v>0</v>
      </c>
      <c r="Q216" s="63"/>
      <c r="AD216" s="63"/>
    </row>
    <row r="217" spans="1:30" x14ac:dyDescent="0.25">
      <c r="A217" s="29">
        <f t="shared" si="13"/>
        <v>-1</v>
      </c>
      <c r="B217" s="86">
        <v>145</v>
      </c>
      <c r="C217" s="86">
        <v>0</v>
      </c>
      <c r="D217" s="84">
        <f>IF(A217=1, VLOOKUP(E217,'K Bracing'!$A$1:$F$6,MATCH(F217,'K Bracing'!$A$1:'K Bracing'!$F$1,0),FALSE),99999)</f>
        <v>99999</v>
      </c>
      <c r="E217" s="86" t="s">
        <v>27</v>
      </c>
      <c r="F217" s="86" t="s">
        <v>27</v>
      </c>
      <c r="G217" s="86">
        <f t="shared" si="14"/>
        <v>0</v>
      </c>
      <c r="I217" s="29">
        <f t="shared" si="15"/>
        <v>-1</v>
      </c>
      <c r="J217" s="86">
        <v>145</v>
      </c>
      <c r="K217" s="86">
        <v>0</v>
      </c>
      <c r="L217" s="84">
        <f>IF(I217=1,VLOOKUP(M217,'K Bracing'!$A$1:$F$6,MATCH(N217,'K Bracing'!$A$1:'K Bracing'!$F$1,0),FALSE), 99999)</f>
        <v>99999</v>
      </c>
      <c r="M217" s="86" t="s">
        <v>27</v>
      </c>
      <c r="N217" s="86" t="s">
        <v>27</v>
      </c>
      <c r="O217" s="86">
        <f t="shared" si="16"/>
        <v>0</v>
      </c>
      <c r="Q217" s="63"/>
      <c r="AD217" s="63"/>
    </row>
    <row r="218" spans="1:30" x14ac:dyDescent="0.25">
      <c r="A218" s="29">
        <f t="shared" si="13"/>
        <v>-1</v>
      </c>
      <c r="B218" s="86">
        <v>146</v>
      </c>
      <c r="C218" s="86">
        <v>0</v>
      </c>
      <c r="D218" s="84">
        <f>IF(A218=1, VLOOKUP(E218,'K Bracing'!$A$1:$F$6,MATCH(F218,'K Bracing'!$A$1:'K Bracing'!$F$1,0),FALSE),99999)</f>
        <v>99999</v>
      </c>
      <c r="E218" s="86" t="s">
        <v>27</v>
      </c>
      <c r="F218" s="86" t="s">
        <v>27</v>
      </c>
      <c r="G218" s="86">
        <f t="shared" si="14"/>
        <v>0</v>
      </c>
      <c r="I218" s="29">
        <f t="shared" si="15"/>
        <v>-1</v>
      </c>
      <c r="J218" s="86">
        <v>146</v>
      </c>
      <c r="K218" s="86">
        <v>0</v>
      </c>
      <c r="L218" s="84">
        <f>IF(I218=1,VLOOKUP(M218,'K Bracing'!$A$1:$F$6,MATCH(N218,'K Bracing'!$A$1:'K Bracing'!$F$1,0),FALSE), 99999)</f>
        <v>99999</v>
      </c>
      <c r="M218" s="86" t="s">
        <v>27</v>
      </c>
      <c r="N218" s="86" t="s">
        <v>27</v>
      </c>
      <c r="O218" s="86">
        <f t="shared" si="16"/>
        <v>0</v>
      </c>
      <c r="Q218" s="63"/>
      <c r="AD218" s="63"/>
    </row>
    <row r="219" spans="1:30" x14ac:dyDescent="0.25">
      <c r="A219" s="29">
        <f t="shared" si="13"/>
        <v>-1</v>
      </c>
      <c r="B219" s="86">
        <v>147</v>
      </c>
      <c r="C219" s="86">
        <v>0</v>
      </c>
      <c r="D219" s="84">
        <f>IF(A219=1, VLOOKUP(E219,'K Bracing'!$A$1:$F$6,MATCH(F219,'K Bracing'!$A$1:'K Bracing'!$F$1,0),FALSE),99999)</f>
        <v>99999</v>
      </c>
      <c r="E219" s="86" t="s">
        <v>27</v>
      </c>
      <c r="F219" s="86" t="s">
        <v>27</v>
      </c>
      <c r="G219" s="86">
        <f t="shared" si="14"/>
        <v>0</v>
      </c>
      <c r="I219" s="29">
        <f t="shared" si="15"/>
        <v>-1</v>
      </c>
      <c r="J219" s="86">
        <v>147</v>
      </c>
      <c r="K219" s="86">
        <v>0</v>
      </c>
      <c r="L219" s="84">
        <f>IF(I219=1,VLOOKUP(M219,'K Bracing'!$A$1:$F$6,MATCH(N219,'K Bracing'!$A$1:'K Bracing'!$F$1,0),FALSE), 99999)</f>
        <v>99999</v>
      </c>
      <c r="M219" s="86" t="s">
        <v>27</v>
      </c>
      <c r="N219" s="86" t="s">
        <v>27</v>
      </c>
      <c r="O219" s="86">
        <f t="shared" si="16"/>
        <v>0</v>
      </c>
      <c r="Q219" s="63"/>
      <c r="AD219" s="63"/>
    </row>
    <row r="220" spans="1:30" x14ac:dyDescent="0.25">
      <c r="A220" s="29">
        <f t="shared" si="13"/>
        <v>-1</v>
      </c>
      <c r="B220" s="86">
        <v>148</v>
      </c>
      <c r="C220" s="86">
        <v>0</v>
      </c>
      <c r="D220" s="84">
        <f>IF(A220=1, VLOOKUP(E220,'K Bracing'!$A$1:$F$6,MATCH(F220,'K Bracing'!$A$1:'K Bracing'!$F$1,0),FALSE),99999)</f>
        <v>99999</v>
      </c>
      <c r="E220" s="86" t="s">
        <v>27</v>
      </c>
      <c r="F220" s="86" t="s">
        <v>27</v>
      </c>
      <c r="G220" s="86">
        <f t="shared" si="14"/>
        <v>0</v>
      </c>
      <c r="I220" s="29">
        <f t="shared" si="15"/>
        <v>-1</v>
      </c>
      <c r="J220" s="86">
        <v>148</v>
      </c>
      <c r="K220" s="86">
        <v>0</v>
      </c>
      <c r="L220" s="84">
        <f>IF(I220=1,VLOOKUP(M220,'K Bracing'!$A$1:$F$6,MATCH(N220,'K Bracing'!$A$1:'K Bracing'!$F$1,0),FALSE), 99999)</f>
        <v>99999</v>
      </c>
      <c r="M220" s="86" t="s">
        <v>27</v>
      </c>
      <c r="N220" s="86" t="s">
        <v>27</v>
      </c>
      <c r="O220" s="86">
        <f t="shared" si="16"/>
        <v>0</v>
      </c>
      <c r="Q220" s="63"/>
      <c r="AD220" s="63"/>
    </row>
    <row r="221" spans="1:30" x14ac:dyDescent="0.25">
      <c r="A221" s="29">
        <f t="shared" si="13"/>
        <v>-1</v>
      </c>
      <c r="B221" s="86">
        <v>149</v>
      </c>
      <c r="C221" s="86">
        <v>0</v>
      </c>
      <c r="D221" s="84">
        <f>IF(A221=1, VLOOKUP(E221,'K Bracing'!$A$1:$F$6,MATCH(F221,'K Bracing'!$A$1:'K Bracing'!$F$1,0),FALSE),99999)</f>
        <v>99999</v>
      </c>
      <c r="E221" s="86" t="s">
        <v>27</v>
      </c>
      <c r="F221" s="86" t="s">
        <v>27</v>
      </c>
      <c r="G221" s="86">
        <f t="shared" si="14"/>
        <v>0</v>
      </c>
      <c r="I221" s="29">
        <f t="shared" si="15"/>
        <v>-1</v>
      </c>
      <c r="J221" s="86">
        <v>149</v>
      </c>
      <c r="K221" s="86">
        <v>0</v>
      </c>
      <c r="L221" s="84">
        <f>IF(I221=1,VLOOKUP(M221,'K Bracing'!$A$1:$F$6,MATCH(N221,'K Bracing'!$A$1:'K Bracing'!$F$1,0),FALSE), 99999)</f>
        <v>99999</v>
      </c>
      <c r="M221" s="86" t="s">
        <v>27</v>
      </c>
      <c r="N221" s="86" t="s">
        <v>27</v>
      </c>
      <c r="O221" s="86">
        <f t="shared" si="16"/>
        <v>0</v>
      </c>
      <c r="Q221" s="63"/>
      <c r="AD221" s="63"/>
    </row>
    <row r="222" spans="1:30" x14ac:dyDescent="0.25">
      <c r="A222" s="29">
        <f t="shared" si="13"/>
        <v>-1</v>
      </c>
      <c r="B222" s="86">
        <v>150</v>
      </c>
      <c r="C222" s="86">
        <v>0</v>
      </c>
      <c r="D222" s="84">
        <f>IF(A222=1, VLOOKUP(E222,'K Bracing'!$A$1:$F$6,MATCH(F222,'K Bracing'!$A$1:'K Bracing'!$F$1,0),FALSE),99999)</f>
        <v>99999</v>
      </c>
      <c r="E222" s="86" t="s">
        <v>27</v>
      </c>
      <c r="F222" s="86" t="s">
        <v>27</v>
      </c>
      <c r="G222" s="86">
        <f t="shared" si="14"/>
        <v>0</v>
      </c>
      <c r="I222" s="29">
        <f t="shared" si="15"/>
        <v>-1</v>
      </c>
      <c r="J222" s="86">
        <v>150</v>
      </c>
      <c r="K222" s="86">
        <v>0</v>
      </c>
      <c r="L222" s="84">
        <f>IF(I222=1,VLOOKUP(M222,'K Bracing'!$A$1:$F$6,MATCH(N222,'K Bracing'!$A$1:'K Bracing'!$F$1,0),FALSE), 99999)</f>
        <v>99999</v>
      </c>
      <c r="M222" s="86" t="s">
        <v>27</v>
      </c>
      <c r="N222" s="86" t="s">
        <v>27</v>
      </c>
      <c r="O222" s="86">
        <f t="shared" si="16"/>
        <v>0</v>
      </c>
      <c r="Q222" s="63"/>
      <c r="AD222" s="63"/>
    </row>
    <row r="223" spans="1:30" x14ac:dyDescent="0.25">
      <c r="A223" s="29">
        <f t="shared" si="13"/>
        <v>-1</v>
      </c>
      <c r="B223" s="86">
        <v>151</v>
      </c>
      <c r="C223" s="86">
        <v>0</v>
      </c>
      <c r="D223" s="84">
        <f>IF(A223=1, VLOOKUP(E223,'K Bracing'!$A$1:$F$6,MATCH(F223,'K Bracing'!$A$1:'K Bracing'!$F$1,0),FALSE),99999)</f>
        <v>99999</v>
      </c>
      <c r="E223" s="86" t="s">
        <v>27</v>
      </c>
      <c r="F223" s="86" t="s">
        <v>27</v>
      </c>
      <c r="G223" s="86">
        <f t="shared" si="14"/>
        <v>0</v>
      </c>
      <c r="I223" s="29">
        <f t="shared" si="15"/>
        <v>-1</v>
      </c>
      <c r="J223" s="86">
        <v>151</v>
      </c>
      <c r="K223" s="86">
        <v>0</v>
      </c>
      <c r="L223" s="84">
        <f>IF(I223=1,VLOOKUP(M223,'K Bracing'!$A$1:$F$6,MATCH(N223,'K Bracing'!$A$1:'K Bracing'!$F$1,0),FALSE), 99999)</f>
        <v>99999</v>
      </c>
      <c r="M223" s="86" t="s">
        <v>27</v>
      </c>
      <c r="N223" s="86" t="s">
        <v>27</v>
      </c>
      <c r="O223" s="86">
        <f t="shared" si="16"/>
        <v>0</v>
      </c>
      <c r="Q223" s="63"/>
      <c r="AD223" s="63"/>
    </row>
    <row r="224" spans="1:30" x14ac:dyDescent="0.25">
      <c r="A224" s="29">
        <f t="shared" si="13"/>
        <v>-1</v>
      </c>
      <c r="B224" s="86">
        <v>152</v>
      </c>
      <c r="C224" s="86">
        <v>0</v>
      </c>
      <c r="D224" s="84">
        <f>IF(A224=1, VLOOKUP(E224,'K Bracing'!$A$1:$F$6,MATCH(F224,'K Bracing'!$A$1:'K Bracing'!$F$1,0),FALSE),99999)</f>
        <v>99999</v>
      </c>
      <c r="E224" s="86" t="s">
        <v>27</v>
      </c>
      <c r="F224" s="86" t="s">
        <v>27</v>
      </c>
      <c r="G224" s="86">
        <f t="shared" si="14"/>
        <v>0</v>
      </c>
      <c r="I224" s="29">
        <f t="shared" si="15"/>
        <v>-1</v>
      </c>
      <c r="J224" s="86">
        <v>152</v>
      </c>
      <c r="K224" s="86">
        <v>0</v>
      </c>
      <c r="L224" s="84">
        <f>IF(I224=1,VLOOKUP(M224,'K Bracing'!$A$1:$F$6,MATCH(N224,'K Bracing'!$A$1:'K Bracing'!$F$1,0),FALSE), 99999)</f>
        <v>99999</v>
      </c>
      <c r="M224" s="86" t="s">
        <v>27</v>
      </c>
      <c r="N224" s="86" t="s">
        <v>27</v>
      </c>
      <c r="O224" s="86">
        <f t="shared" si="16"/>
        <v>0</v>
      </c>
      <c r="Q224" s="63"/>
      <c r="AD224" s="63"/>
    </row>
    <row r="225" spans="1:30" x14ac:dyDescent="0.25">
      <c r="A225" s="29">
        <f t="shared" si="13"/>
        <v>-1</v>
      </c>
      <c r="B225" s="86">
        <v>153</v>
      </c>
      <c r="C225" s="86">
        <v>0</v>
      </c>
      <c r="D225" s="84">
        <f>IF(A225=1, VLOOKUP(E225,'K Bracing'!$A$1:$F$6,MATCH(F225,'K Bracing'!$A$1:'K Bracing'!$F$1,0),FALSE),99999)</f>
        <v>99999</v>
      </c>
      <c r="E225" s="86" t="s">
        <v>27</v>
      </c>
      <c r="F225" s="86" t="s">
        <v>27</v>
      </c>
      <c r="G225" s="86">
        <f t="shared" si="14"/>
        <v>0</v>
      </c>
      <c r="I225" s="29">
        <f t="shared" si="15"/>
        <v>-1</v>
      </c>
      <c r="J225" s="86">
        <v>153</v>
      </c>
      <c r="K225" s="86">
        <v>0</v>
      </c>
      <c r="L225" s="84">
        <f>IF(I225=1,VLOOKUP(M225,'K Bracing'!$A$1:$F$6,MATCH(N225,'K Bracing'!$A$1:'K Bracing'!$F$1,0),FALSE), 99999)</f>
        <v>99999</v>
      </c>
      <c r="M225" s="86" t="s">
        <v>27</v>
      </c>
      <c r="N225" s="86" t="s">
        <v>27</v>
      </c>
      <c r="O225" s="86">
        <f t="shared" si="16"/>
        <v>0</v>
      </c>
      <c r="Q225" s="63"/>
      <c r="AD225" s="63"/>
    </row>
    <row r="226" spans="1:30" x14ac:dyDescent="0.25">
      <c r="A226" s="29">
        <f t="shared" si="13"/>
        <v>-1</v>
      </c>
      <c r="B226" s="86">
        <v>154</v>
      </c>
      <c r="C226" s="86">
        <v>0</v>
      </c>
      <c r="D226" s="84">
        <f>IF(A226=1, VLOOKUP(E226,'K Bracing'!$A$1:$F$6,MATCH(F226,'K Bracing'!$A$1:'K Bracing'!$F$1,0),FALSE),99999)</f>
        <v>99999</v>
      </c>
      <c r="E226" s="86" t="s">
        <v>27</v>
      </c>
      <c r="F226" s="86" t="s">
        <v>27</v>
      </c>
      <c r="G226" s="86">
        <f t="shared" si="14"/>
        <v>0</v>
      </c>
      <c r="I226" s="29">
        <f t="shared" si="15"/>
        <v>-1</v>
      </c>
      <c r="J226" s="86">
        <v>154</v>
      </c>
      <c r="K226" s="86">
        <v>0</v>
      </c>
      <c r="L226" s="84">
        <f>IF(I226=1,VLOOKUP(M226,'K Bracing'!$A$1:$F$6,MATCH(N226,'K Bracing'!$A$1:'K Bracing'!$F$1,0),FALSE), 99999)</f>
        <v>99999</v>
      </c>
      <c r="M226" s="86" t="s">
        <v>27</v>
      </c>
      <c r="N226" s="86" t="s">
        <v>27</v>
      </c>
      <c r="O226" s="86">
        <f t="shared" si="16"/>
        <v>0</v>
      </c>
      <c r="Q226" s="63"/>
      <c r="AD226" s="63"/>
    </row>
    <row r="227" spans="1:30" x14ac:dyDescent="0.25">
      <c r="A227" s="29">
        <f t="shared" si="13"/>
        <v>-1</v>
      </c>
      <c r="B227" s="86">
        <v>155</v>
      </c>
      <c r="C227" s="86">
        <v>0</v>
      </c>
      <c r="D227" s="84">
        <f>IF(A227=1, VLOOKUP(E227,'K Bracing'!$A$1:$F$6,MATCH(F227,'K Bracing'!$A$1:'K Bracing'!$F$1,0),FALSE),99999)</f>
        <v>99999</v>
      </c>
      <c r="E227" s="86" t="s">
        <v>27</v>
      </c>
      <c r="F227" s="86" t="s">
        <v>27</v>
      </c>
      <c r="G227" s="86">
        <f t="shared" si="14"/>
        <v>0</v>
      </c>
      <c r="I227" s="29">
        <f t="shared" si="15"/>
        <v>-1</v>
      </c>
      <c r="J227" s="86">
        <v>155</v>
      </c>
      <c r="K227" s="86">
        <v>0</v>
      </c>
      <c r="L227" s="84">
        <f>IF(I227=1,VLOOKUP(M227,'K Bracing'!$A$1:$F$6,MATCH(N227,'K Bracing'!$A$1:'K Bracing'!$F$1,0),FALSE), 99999)</f>
        <v>99999</v>
      </c>
      <c r="M227" s="86" t="s">
        <v>27</v>
      </c>
      <c r="N227" s="86" t="s">
        <v>27</v>
      </c>
      <c r="O227" s="86">
        <f t="shared" si="16"/>
        <v>0</v>
      </c>
      <c r="Q227" s="63"/>
      <c r="AD227" s="63"/>
    </row>
    <row r="228" spans="1:30" x14ac:dyDescent="0.25">
      <c r="A228" s="29">
        <f t="shared" si="13"/>
        <v>-1</v>
      </c>
      <c r="B228" s="86">
        <v>156</v>
      </c>
      <c r="C228" s="86">
        <v>0</v>
      </c>
      <c r="D228" s="84">
        <f>IF(A228=1, VLOOKUP(E228,'K Bracing'!$A$1:$F$6,MATCH(F228,'K Bracing'!$A$1:'K Bracing'!$F$1,0),FALSE),99999)</f>
        <v>99999</v>
      </c>
      <c r="E228" s="86" t="s">
        <v>27</v>
      </c>
      <c r="F228" s="86" t="s">
        <v>27</v>
      </c>
      <c r="G228" s="86">
        <f t="shared" si="14"/>
        <v>0</v>
      </c>
      <c r="I228" s="29">
        <f t="shared" si="15"/>
        <v>-1</v>
      </c>
      <c r="J228" s="86">
        <v>156</v>
      </c>
      <c r="K228" s="86">
        <v>0</v>
      </c>
      <c r="L228" s="84">
        <f>IF(I228=1,VLOOKUP(M228,'K Bracing'!$A$1:$F$6,MATCH(N228,'K Bracing'!$A$1:'K Bracing'!$F$1,0),FALSE), 99999)</f>
        <v>99999</v>
      </c>
      <c r="M228" s="86" t="s">
        <v>27</v>
      </c>
      <c r="N228" s="86" t="s">
        <v>27</v>
      </c>
      <c r="O228" s="86">
        <f t="shared" si="16"/>
        <v>0</v>
      </c>
      <c r="Q228" s="63"/>
      <c r="AD228" s="63"/>
    </row>
    <row r="229" spans="1:30" x14ac:dyDescent="0.25">
      <c r="A229" s="29">
        <f t="shared" si="13"/>
        <v>-1</v>
      </c>
      <c r="B229" s="86">
        <v>157</v>
      </c>
      <c r="C229" s="86">
        <v>0</v>
      </c>
      <c r="D229" s="84">
        <f>IF(A229=1, VLOOKUP(E229,'K Bracing'!$A$1:$F$6,MATCH(F229,'K Bracing'!$A$1:'K Bracing'!$F$1,0),FALSE),99999)</f>
        <v>99999</v>
      </c>
      <c r="E229" s="86" t="s">
        <v>27</v>
      </c>
      <c r="F229" s="86" t="s">
        <v>27</v>
      </c>
      <c r="G229" s="86">
        <f t="shared" si="14"/>
        <v>0</v>
      </c>
      <c r="I229" s="29">
        <f t="shared" si="15"/>
        <v>-1</v>
      </c>
      <c r="J229" s="86">
        <v>157</v>
      </c>
      <c r="K229" s="86">
        <v>0</v>
      </c>
      <c r="L229" s="84">
        <f>IF(I229=1,VLOOKUP(M229,'K Bracing'!$A$1:$F$6,MATCH(N229,'K Bracing'!$A$1:'K Bracing'!$F$1,0),FALSE), 99999)</f>
        <v>99999</v>
      </c>
      <c r="M229" s="86" t="s">
        <v>27</v>
      </c>
      <c r="N229" s="86" t="s">
        <v>27</v>
      </c>
      <c r="O229" s="86">
        <f t="shared" si="16"/>
        <v>0</v>
      </c>
      <c r="Q229" s="63"/>
      <c r="AD229" s="63"/>
    </row>
    <row r="230" spans="1:30" x14ac:dyDescent="0.25">
      <c r="A230" s="29">
        <f t="shared" si="13"/>
        <v>-1</v>
      </c>
      <c r="B230" s="86">
        <v>158</v>
      </c>
      <c r="C230" s="86">
        <v>0</v>
      </c>
      <c r="D230" s="84">
        <f>IF(A230=1, VLOOKUP(E230,'K Bracing'!$A$1:$F$6,MATCH(F230,'K Bracing'!$A$1:'K Bracing'!$F$1,0),FALSE),99999)</f>
        <v>99999</v>
      </c>
      <c r="E230" s="86" t="s">
        <v>27</v>
      </c>
      <c r="F230" s="86" t="s">
        <v>27</v>
      </c>
      <c r="G230" s="86">
        <f t="shared" si="14"/>
        <v>0</v>
      </c>
      <c r="I230" s="29">
        <f t="shared" si="15"/>
        <v>-1</v>
      </c>
      <c r="J230" s="86">
        <v>158</v>
      </c>
      <c r="K230" s="86">
        <v>0</v>
      </c>
      <c r="L230" s="84">
        <f>IF(I230=1,VLOOKUP(M230,'K Bracing'!$A$1:$F$6,MATCH(N230,'K Bracing'!$A$1:'K Bracing'!$F$1,0),FALSE), 99999)</f>
        <v>99999</v>
      </c>
      <c r="M230" s="86" t="s">
        <v>27</v>
      </c>
      <c r="N230" s="86" t="s">
        <v>27</v>
      </c>
      <c r="O230" s="86">
        <f t="shared" si="16"/>
        <v>0</v>
      </c>
      <c r="Q230" s="63"/>
      <c r="AD230" s="63"/>
    </row>
    <row r="231" spans="1:30" x14ac:dyDescent="0.25">
      <c r="A231" s="29">
        <f t="shared" si="13"/>
        <v>-1</v>
      </c>
      <c r="B231" s="86">
        <v>159</v>
      </c>
      <c r="C231" s="86">
        <v>0</v>
      </c>
      <c r="D231" s="84">
        <f>IF(A231=1, VLOOKUP(E231,'K Bracing'!$A$1:$F$6,MATCH(F231,'K Bracing'!$A$1:'K Bracing'!$F$1,0),FALSE),99999)</f>
        <v>99999</v>
      </c>
      <c r="E231" s="86" t="s">
        <v>27</v>
      </c>
      <c r="F231" s="86" t="s">
        <v>27</v>
      </c>
      <c r="G231" s="86">
        <f t="shared" si="14"/>
        <v>0</v>
      </c>
      <c r="I231" s="29">
        <f t="shared" si="15"/>
        <v>-1</v>
      </c>
      <c r="J231" s="86">
        <v>159</v>
      </c>
      <c r="K231" s="86">
        <v>0</v>
      </c>
      <c r="L231" s="84">
        <f>IF(I231=1,VLOOKUP(M231,'K Bracing'!$A$1:$F$6,MATCH(N231,'K Bracing'!$A$1:'K Bracing'!$F$1,0),FALSE), 99999)</f>
        <v>99999</v>
      </c>
      <c r="M231" s="86" t="s">
        <v>27</v>
      </c>
      <c r="N231" s="86" t="s">
        <v>27</v>
      </c>
      <c r="O231" s="86">
        <f t="shared" si="16"/>
        <v>0</v>
      </c>
      <c r="Q231" s="63"/>
      <c r="AD231" s="63"/>
    </row>
    <row r="232" spans="1:30" x14ac:dyDescent="0.25">
      <c r="A232" s="29">
        <f t="shared" si="13"/>
        <v>-1</v>
      </c>
      <c r="B232" s="86">
        <v>160</v>
      </c>
      <c r="C232" s="86">
        <v>0</v>
      </c>
      <c r="D232" s="84">
        <f>IF(A232=1, VLOOKUP(E232,'K Bracing'!$A$1:$F$6,MATCH(F232,'K Bracing'!$A$1:'K Bracing'!$F$1,0),FALSE),99999)</f>
        <v>99999</v>
      </c>
      <c r="E232" s="86" t="s">
        <v>27</v>
      </c>
      <c r="F232" s="86" t="s">
        <v>27</v>
      </c>
      <c r="G232" s="86">
        <f t="shared" si="14"/>
        <v>0</v>
      </c>
      <c r="I232" s="29">
        <f t="shared" si="15"/>
        <v>-1</v>
      </c>
      <c r="J232" s="86">
        <v>160</v>
      </c>
      <c r="K232" s="86">
        <v>0</v>
      </c>
      <c r="L232" s="84">
        <f>IF(I232=1,VLOOKUP(M232,'K Bracing'!$A$1:$F$6,MATCH(N232,'K Bracing'!$A$1:'K Bracing'!$F$1,0),FALSE), 99999)</f>
        <v>99999</v>
      </c>
      <c r="M232" s="86" t="s">
        <v>27</v>
      </c>
      <c r="N232" s="86" t="s">
        <v>27</v>
      </c>
      <c r="O232" s="86">
        <f t="shared" si="16"/>
        <v>0</v>
      </c>
      <c r="Q232" s="63"/>
      <c r="AD232" s="63"/>
    </row>
    <row r="233" spans="1:30" x14ac:dyDescent="0.25">
      <c r="A233" s="29">
        <f t="shared" si="13"/>
        <v>-1</v>
      </c>
      <c r="B233" s="86">
        <v>161</v>
      </c>
      <c r="C233" s="86">
        <v>0</v>
      </c>
      <c r="D233" s="84">
        <f>IF(A233=1, VLOOKUP(E233,'K Bracing'!$A$1:$F$6,MATCH(F233,'K Bracing'!$A$1:'K Bracing'!$F$1,0),FALSE),99999)</f>
        <v>99999</v>
      </c>
      <c r="E233" s="86" t="s">
        <v>27</v>
      </c>
      <c r="F233" s="86" t="s">
        <v>27</v>
      </c>
      <c r="G233" s="86">
        <f t="shared" si="14"/>
        <v>0</v>
      </c>
      <c r="I233" s="29">
        <f t="shared" si="15"/>
        <v>-1</v>
      </c>
      <c r="J233" s="86">
        <v>161</v>
      </c>
      <c r="K233" s="86">
        <v>0</v>
      </c>
      <c r="L233" s="84">
        <f>IF(I233=1,VLOOKUP(M233,'K Bracing'!$A$1:$F$6,MATCH(N233,'K Bracing'!$A$1:'K Bracing'!$F$1,0),FALSE), 99999)</f>
        <v>99999</v>
      </c>
      <c r="M233" s="86" t="s">
        <v>27</v>
      </c>
      <c r="N233" s="86" t="s">
        <v>27</v>
      </c>
      <c r="O233" s="86">
        <f t="shared" si="16"/>
        <v>0</v>
      </c>
      <c r="Q233" s="63"/>
      <c r="AD233" s="63"/>
    </row>
    <row r="234" spans="1:30" x14ac:dyDescent="0.25">
      <c r="A234" s="29">
        <f t="shared" si="13"/>
        <v>-1</v>
      </c>
      <c r="B234" s="86">
        <v>162</v>
      </c>
      <c r="C234" s="86">
        <v>0</v>
      </c>
      <c r="D234" s="84">
        <f>IF(A234=1, VLOOKUP(E234,'K Bracing'!$A$1:$F$6,MATCH(F234,'K Bracing'!$A$1:'K Bracing'!$F$1,0),FALSE),99999)</f>
        <v>99999</v>
      </c>
      <c r="E234" s="86" t="s">
        <v>27</v>
      </c>
      <c r="F234" s="86" t="s">
        <v>27</v>
      </c>
      <c r="G234" s="86">
        <f t="shared" si="14"/>
        <v>0</v>
      </c>
      <c r="I234" s="29">
        <f t="shared" si="15"/>
        <v>-1</v>
      </c>
      <c r="J234" s="86">
        <v>162</v>
      </c>
      <c r="K234" s="86">
        <v>0</v>
      </c>
      <c r="L234" s="84">
        <f>IF(I234=1,VLOOKUP(M234,'K Bracing'!$A$1:$F$6,MATCH(N234,'K Bracing'!$A$1:'K Bracing'!$F$1,0),FALSE), 99999)</f>
        <v>99999</v>
      </c>
      <c r="M234" s="86" t="s">
        <v>27</v>
      </c>
      <c r="N234" s="86" t="s">
        <v>27</v>
      </c>
      <c r="O234" s="86">
        <f t="shared" si="16"/>
        <v>0</v>
      </c>
      <c r="Q234" s="63"/>
      <c r="AD234" s="63"/>
    </row>
    <row r="235" spans="1:30" x14ac:dyDescent="0.25">
      <c r="A235" s="29">
        <f t="shared" si="13"/>
        <v>-1</v>
      </c>
      <c r="B235" s="86">
        <v>163</v>
      </c>
      <c r="C235" s="86">
        <v>0</v>
      </c>
      <c r="D235" s="84">
        <f>IF(A235=1, VLOOKUP(E235,'K Bracing'!$A$1:$F$6,MATCH(F235,'K Bracing'!$A$1:'K Bracing'!$F$1,0),FALSE),99999)</f>
        <v>99999</v>
      </c>
      <c r="E235" s="86" t="s">
        <v>27</v>
      </c>
      <c r="F235" s="86" t="s">
        <v>27</v>
      </c>
      <c r="G235" s="86">
        <f t="shared" si="14"/>
        <v>0</v>
      </c>
      <c r="I235" s="29">
        <f t="shared" si="15"/>
        <v>-1</v>
      </c>
      <c r="J235" s="86">
        <v>163</v>
      </c>
      <c r="K235" s="86">
        <v>0</v>
      </c>
      <c r="L235" s="84">
        <f>IF(I235=1,VLOOKUP(M235,'K Bracing'!$A$1:$F$6,MATCH(N235,'K Bracing'!$A$1:'K Bracing'!$F$1,0),FALSE), 99999)</f>
        <v>99999</v>
      </c>
      <c r="M235" s="86" t="s">
        <v>27</v>
      </c>
      <c r="N235" s="86" t="s">
        <v>27</v>
      </c>
      <c r="O235" s="86">
        <f t="shared" si="16"/>
        <v>0</v>
      </c>
      <c r="Q235" s="63"/>
      <c r="AD235" s="63"/>
    </row>
    <row r="236" spans="1:30" x14ac:dyDescent="0.25">
      <c r="A236" s="29">
        <f t="shared" si="13"/>
        <v>-1</v>
      </c>
      <c r="B236" s="86">
        <v>164</v>
      </c>
      <c r="C236" s="86">
        <v>0</v>
      </c>
      <c r="D236" s="84">
        <f>IF(A236=1, VLOOKUP(E236,'K Bracing'!$A$1:$F$6,MATCH(F236,'K Bracing'!$A$1:'K Bracing'!$F$1,0),FALSE),99999)</f>
        <v>99999</v>
      </c>
      <c r="E236" s="86" t="s">
        <v>27</v>
      </c>
      <c r="F236" s="86" t="s">
        <v>27</v>
      </c>
      <c r="G236" s="86">
        <f t="shared" si="14"/>
        <v>0</v>
      </c>
      <c r="I236" s="29">
        <f t="shared" si="15"/>
        <v>-1</v>
      </c>
      <c r="J236" s="86">
        <v>164</v>
      </c>
      <c r="K236" s="86">
        <v>0</v>
      </c>
      <c r="L236" s="84">
        <f>IF(I236=1,VLOOKUP(M236,'K Bracing'!$A$1:$F$6,MATCH(N236,'K Bracing'!$A$1:'K Bracing'!$F$1,0),FALSE), 99999)</f>
        <v>99999</v>
      </c>
      <c r="M236" s="86" t="s">
        <v>27</v>
      </c>
      <c r="N236" s="86" t="s">
        <v>27</v>
      </c>
      <c r="O236" s="86">
        <f t="shared" si="16"/>
        <v>0</v>
      </c>
      <c r="Q236" s="63"/>
      <c r="AD236" s="63"/>
    </row>
    <row r="237" spans="1:30" x14ac:dyDescent="0.25">
      <c r="A237" s="29">
        <f t="shared" si="13"/>
        <v>-1</v>
      </c>
      <c r="B237" s="86">
        <v>165</v>
      </c>
      <c r="C237" s="86">
        <v>0</v>
      </c>
      <c r="D237" s="84">
        <f>IF(A237=1, VLOOKUP(E237,'K Bracing'!$A$1:$F$6,MATCH(F237,'K Bracing'!$A$1:'K Bracing'!$F$1,0),FALSE),99999)</f>
        <v>99999</v>
      </c>
      <c r="E237" s="86" t="s">
        <v>27</v>
      </c>
      <c r="F237" s="86" t="s">
        <v>27</v>
      </c>
      <c r="G237" s="86">
        <f t="shared" si="14"/>
        <v>0</v>
      </c>
      <c r="I237" s="29">
        <f t="shared" si="15"/>
        <v>-1</v>
      </c>
      <c r="J237" s="86">
        <v>165</v>
      </c>
      <c r="K237" s="86">
        <v>0</v>
      </c>
      <c r="L237" s="84">
        <f>IF(I237=1,VLOOKUP(M237,'K Bracing'!$A$1:$F$6,MATCH(N237,'K Bracing'!$A$1:'K Bracing'!$F$1,0),FALSE), 99999)</f>
        <v>99999</v>
      </c>
      <c r="M237" s="86" t="s">
        <v>27</v>
      </c>
      <c r="N237" s="86" t="s">
        <v>27</v>
      </c>
      <c r="O237" s="86">
        <f t="shared" si="16"/>
        <v>0</v>
      </c>
      <c r="Q237" s="63"/>
      <c r="AD237" s="63"/>
    </row>
    <row r="238" spans="1:30" x14ac:dyDescent="0.25">
      <c r="A238" s="29">
        <f t="shared" si="13"/>
        <v>-1</v>
      </c>
      <c r="B238" s="86">
        <v>166</v>
      </c>
      <c r="C238" s="86">
        <v>0</v>
      </c>
      <c r="D238" s="84">
        <f>IF(A238=1, VLOOKUP(E238,'K Bracing'!$A$1:$F$6,MATCH(F238,'K Bracing'!$A$1:'K Bracing'!$F$1,0),FALSE),99999)</f>
        <v>99999</v>
      </c>
      <c r="E238" s="86" t="s">
        <v>27</v>
      </c>
      <c r="F238" s="86" t="s">
        <v>27</v>
      </c>
      <c r="G238" s="86">
        <f t="shared" si="14"/>
        <v>0</v>
      </c>
      <c r="I238" s="29">
        <f t="shared" si="15"/>
        <v>-1</v>
      </c>
      <c r="J238" s="86">
        <v>166</v>
      </c>
      <c r="K238" s="86">
        <v>0</v>
      </c>
      <c r="L238" s="84">
        <f>IF(I238=1,VLOOKUP(M238,'K Bracing'!$A$1:$F$6,MATCH(N238,'K Bracing'!$A$1:'K Bracing'!$F$1,0),FALSE), 99999)</f>
        <v>99999</v>
      </c>
      <c r="M238" s="86" t="s">
        <v>27</v>
      </c>
      <c r="N238" s="86" t="s">
        <v>27</v>
      </c>
      <c r="O238" s="86">
        <f t="shared" si="16"/>
        <v>0</v>
      </c>
      <c r="Q238" s="63"/>
      <c r="AD238" s="63"/>
    </row>
    <row r="239" spans="1:30" x14ac:dyDescent="0.25">
      <c r="A239" s="29">
        <f t="shared" si="13"/>
        <v>-1</v>
      </c>
      <c r="B239" s="86">
        <v>167</v>
      </c>
      <c r="C239" s="86">
        <v>0</v>
      </c>
      <c r="D239" s="84">
        <f>IF(A239=1, VLOOKUP(E239,'K Bracing'!$A$1:$F$6,MATCH(F239,'K Bracing'!$A$1:'K Bracing'!$F$1,0),FALSE),99999)</f>
        <v>99999</v>
      </c>
      <c r="E239" s="86" t="s">
        <v>27</v>
      </c>
      <c r="F239" s="86" t="s">
        <v>27</v>
      </c>
      <c r="G239" s="86">
        <f t="shared" si="14"/>
        <v>0</v>
      </c>
      <c r="I239" s="29">
        <f t="shared" si="15"/>
        <v>-1</v>
      </c>
      <c r="J239" s="86">
        <v>167</v>
      </c>
      <c r="K239" s="86">
        <v>0</v>
      </c>
      <c r="L239" s="84">
        <f>IF(I239=1,VLOOKUP(M239,'K Bracing'!$A$1:$F$6,MATCH(N239,'K Bracing'!$A$1:'K Bracing'!$F$1,0),FALSE), 99999)</f>
        <v>99999</v>
      </c>
      <c r="M239" s="86" t="s">
        <v>27</v>
      </c>
      <c r="N239" s="86" t="s">
        <v>27</v>
      </c>
      <c r="O239" s="86">
        <f t="shared" si="16"/>
        <v>0</v>
      </c>
      <c r="Q239" s="63"/>
      <c r="AD239" s="63"/>
    </row>
    <row r="240" spans="1:30" x14ac:dyDescent="0.25">
      <c r="A240" s="29">
        <f t="shared" si="13"/>
        <v>-1</v>
      </c>
      <c r="B240" s="86">
        <v>168</v>
      </c>
      <c r="C240" s="86">
        <v>0</v>
      </c>
      <c r="D240" s="84">
        <f>IF(A240=1, VLOOKUP(E240,'K Bracing'!$A$1:$F$6,MATCH(F240,'K Bracing'!$A$1:'K Bracing'!$F$1,0),FALSE),99999)</f>
        <v>99999</v>
      </c>
      <c r="E240" s="86" t="s">
        <v>27</v>
      </c>
      <c r="F240" s="86" t="s">
        <v>27</v>
      </c>
      <c r="G240" s="86">
        <f t="shared" si="14"/>
        <v>0</v>
      </c>
      <c r="I240" s="29">
        <f t="shared" si="15"/>
        <v>-1</v>
      </c>
      <c r="J240" s="86">
        <v>168</v>
      </c>
      <c r="K240" s="86">
        <v>0</v>
      </c>
      <c r="L240" s="84">
        <f>IF(I240=1,VLOOKUP(M240,'K Bracing'!$A$1:$F$6,MATCH(N240,'K Bracing'!$A$1:'K Bracing'!$F$1,0),FALSE), 99999)</f>
        <v>99999</v>
      </c>
      <c r="M240" s="86" t="s">
        <v>27</v>
      </c>
      <c r="N240" s="86" t="s">
        <v>27</v>
      </c>
      <c r="O240" s="86">
        <f t="shared" si="16"/>
        <v>0</v>
      </c>
      <c r="Q240" s="63"/>
      <c r="AD240" s="63"/>
    </row>
    <row r="241" spans="1:30" x14ac:dyDescent="0.25">
      <c r="A241" s="29">
        <f t="shared" si="13"/>
        <v>-1</v>
      </c>
      <c r="B241" s="86">
        <v>169</v>
      </c>
      <c r="C241" s="86">
        <v>0</v>
      </c>
      <c r="D241" s="84">
        <f>IF(A241=1, VLOOKUP(E241,'K Bracing'!$A$1:$F$6,MATCH(F241,'K Bracing'!$A$1:'K Bracing'!$F$1,0),FALSE),99999)</f>
        <v>99999</v>
      </c>
      <c r="E241" s="86" t="s">
        <v>27</v>
      </c>
      <c r="F241" s="86" t="s">
        <v>27</v>
      </c>
      <c r="G241" s="86">
        <f t="shared" si="14"/>
        <v>0</v>
      </c>
      <c r="I241" s="29">
        <f t="shared" si="15"/>
        <v>-1</v>
      </c>
      <c r="J241" s="86">
        <v>169</v>
      </c>
      <c r="K241" s="86">
        <v>0</v>
      </c>
      <c r="L241" s="84">
        <f>IF(I241=1,VLOOKUP(M241,'K Bracing'!$A$1:$F$6,MATCH(N241,'K Bracing'!$A$1:'K Bracing'!$F$1,0),FALSE), 99999)</f>
        <v>99999</v>
      </c>
      <c r="M241" s="86" t="s">
        <v>27</v>
      </c>
      <c r="N241" s="86" t="s">
        <v>27</v>
      </c>
      <c r="O241" s="86">
        <f t="shared" si="16"/>
        <v>0</v>
      </c>
      <c r="Q241" s="63"/>
      <c r="AD241" s="63"/>
    </row>
    <row r="242" spans="1:30" x14ac:dyDescent="0.25">
      <c r="A242" s="29">
        <f t="shared" si="13"/>
        <v>-1</v>
      </c>
      <c r="B242" s="86">
        <v>170</v>
      </c>
      <c r="C242" s="86">
        <v>0</v>
      </c>
      <c r="D242" s="84">
        <f>IF(A242=1, VLOOKUP(E242,'K Bracing'!$A$1:$F$6,MATCH(F242,'K Bracing'!$A$1:'K Bracing'!$F$1,0),FALSE),99999)</f>
        <v>99999</v>
      </c>
      <c r="E242" s="86" t="s">
        <v>27</v>
      </c>
      <c r="F242" s="86" t="s">
        <v>27</v>
      </c>
      <c r="G242" s="86">
        <f t="shared" si="14"/>
        <v>0</v>
      </c>
      <c r="I242" s="29">
        <f t="shared" si="15"/>
        <v>-1</v>
      </c>
      <c r="J242" s="86">
        <v>170</v>
      </c>
      <c r="K242" s="86">
        <v>0</v>
      </c>
      <c r="L242" s="84">
        <f>IF(I242=1,VLOOKUP(M242,'K Bracing'!$A$1:$F$6,MATCH(N242,'K Bracing'!$A$1:'K Bracing'!$F$1,0),FALSE), 99999)</f>
        <v>99999</v>
      </c>
      <c r="M242" s="86" t="s">
        <v>27</v>
      </c>
      <c r="N242" s="86" t="s">
        <v>27</v>
      </c>
      <c r="O242" s="86">
        <f t="shared" si="16"/>
        <v>0</v>
      </c>
      <c r="Q242" s="63"/>
      <c r="AD242" s="63"/>
    </row>
    <row r="243" spans="1:30" x14ac:dyDescent="0.25">
      <c r="A243" s="29">
        <f t="shared" si="13"/>
        <v>-1</v>
      </c>
      <c r="B243" s="86">
        <v>171</v>
      </c>
      <c r="C243" s="86">
        <v>0</v>
      </c>
      <c r="D243" s="84">
        <f>IF(A243=1, VLOOKUP(E243,'K Bracing'!$A$1:$F$6,MATCH(F243,'K Bracing'!$A$1:'K Bracing'!$F$1,0),FALSE),99999)</f>
        <v>99999</v>
      </c>
      <c r="E243" s="86" t="s">
        <v>27</v>
      </c>
      <c r="F243" s="86" t="s">
        <v>27</v>
      </c>
      <c r="G243" s="86">
        <f t="shared" si="14"/>
        <v>0</v>
      </c>
      <c r="I243" s="29">
        <f t="shared" si="15"/>
        <v>-1</v>
      </c>
      <c r="J243" s="86">
        <v>171</v>
      </c>
      <c r="K243" s="86">
        <v>0</v>
      </c>
      <c r="L243" s="84">
        <f>IF(I243=1,VLOOKUP(M243,'K Bracing'!$A$1:$F$6,MATCH(N243,'K Bracing'!$A$1:'K Bracing'!$F$1,0),FALSE), 99999)</f>
        <v>99999</v>
      </c>
      <c r="M243" s="86" t="s">
        <v>27</v>
      </c>
      <c r="N243" s="86" t="s">
        <v>27</v>
      </c>
      <c r="O243" s="86">
        <f t="shared" si="16"/>
        <v>0</v>
      </c>
      <c r="Q243" s="63"/>
      <c r="AD243" s="63"/>
    </row>
    <row r="244" spans="1:30" x14ac:dyDescent="0.25">
      <c r="A244" s="29">
        <f t="shared" si="13"/>
        <v>-1</v>
      </c>
      <c r="B244" s="86">
        <v>172</v>
      </c>
      <c r="C244" s="86">
        <v>0</v>
      </c>
      <c r="D244" s="84">
        <f>IF(A244=1, VLOOKUP(E244,'K Bracing'!$A$1:$F$6,MATCH(F244,'K Bracing'!$A$1:'K Bracing'!$F$1,0),FALSE),99999)</f>
        <v>99999</v>
      </c>
      <c r="E244" s="86" t="s">
        <v>27</v>
      </c>
      <c r="F244" s="86" t="s">
        <v>27</v>
      </c>
      <c r="G244" s="86">
        <f t="shared" si="14"/>
        <v>0</v>
      </c>
      <c r="I244" s="29">
        <f t="shared" si="15"/>
        <v>-1</v>
      </c>
      <c r="J244" s="86">
        <v>172</v>
      </c>
      <c r="K244" s="86">
        <v>0</v>
      </c>
      <c r="L244" s="84">
        <f>IF(I244=1,VLOOKUP(M244,'K Bracing'!$A$1:$F$6,MATCH(N244,'K Bracing'!$A$1:'K Bracing'!$F$1,0),FALSE), 99999)</f>
        <v>99999</v>
      </c>
      <c r="M244" s="86" t="s">
        <v>27</v>
      </c>
      <c r="N244" s="86" t="s">
        <v>27</v>
      </c>
      <c r="O244" s="86">
        <f t="shared" si="16"/>
        <v>0</v>
      </c>
      <c r="Q244" s="63"/>
      <c r="AD244" s="63"/>
    </row>
    <row r="245" spans="1:30" x14ac:dyDescent="0.25">
      <c r="A245" s="29">
        <f t="shared" si="13"/>
        <v>-1</v>
      </c>
      <c r="B245" s="86">
        <v>173</v>
      </c>
      <c r="C245" s="86">
        <v>0</v>
      </c>
      <c r="D245" s="84">
        <f>IF(A245=1, VLOOKUP(E245,'K Bracing'!$A$1:$F$6,MATCH(F245,'K Bracing'!$A$1:'K Bracing'!$F$1,0),FALSE),99999)</f>
        <v>99999</v>
      </c>
      <c r="E245" s="86" t="s">
        <v>27</v>
      </c>
      <c r="F245" s="86" t="s">
        <v>27</v>
      </c>
      <c r="G245" s="86">
        <f t="shared" si="14"/>
        <v>0</v>
      </c>
      <c r="I245" s="29">
        <f t="shared" si="15"/>
        <v>-1</v>
      </c>
      <c r="J245" s="86">
        <v>173</v>
      </c>
      <c r="K245" s="86">
        <v>0</v>
      </c>
      <c r="L245" s="84">
        <f>IF(I245=1,VLOOKUP(M245,'K Bracing'!$A$1:$F$6,MATCH(N245,'K Bracing'!$A$1:'K Bracing'!$F$1,0),FALSE), 99999)</f>
        <v>99999</v>
      </c>
      <c r="M245" s="86" t="s">
        <v>27</v>
      </c>
      <c r="N245" s="86" t="s">
        <v>27</v>
      </c>
      <c r="O245" s="86">
        <f t="shared" si="16"/>
        <v>0</v>
      </c>
      <c r="Q245" s="63"/>
      <c r="AD245" s="63"/>
    </row>
    <row r="246" spans="1:30" x14ac:dyDescent="0.25">
      <c r="A246" s="29">
        <f t="shared" si="13"/>
        <v>-1</v>
      </c>
      <c r="B246" s="86">
        <v>174</v>
      </c>
      <c r="C246" s="86">
        <v>0</v>
      </c>
      <c r="D246" s="84">
        <f>IF(A246=1, VLOOKUP(E246,'K Bracing'!$A$1:$F$6,MATCH(F246,'K Bracing'!$A$1:'K Bracing'!$F$1,0),FALSE),99999)</f>
        <v>99999</v>
      </c>
      <c r="E246" s="86" t="s">
        <v>27</v>
      </c>
      <c r="F246" s="86" t="s">
        <v>27</v>
      </c>
      <c r="G246" s="86">
        <f t="shared" si="14"/>
        <v>0</v>
      </c>
      <c r="I246" s="29">
        <f t="shared" si="15"/>
        <v>-1</v>
      </c>
      <c r="J246" s="86">
        <v>174</v>
      </c>
      <c r="K246" s="86">
        <v>0</v>
      </c>
      <c r="L246" s="84">
        <f>IF(I246=1,VLOOKUP(M246,'K Bracing'!$A$1:$F$6,MATCH(N246,'K Bracing'!$A$1:'K Bracing'!$F$1,0),FALSE), 99999)</f>
        <v>99999</v>
      </c>
      <c r="M246" s="86" t="s">
        <v>27</v>
      </c>
      <c r="N246" s="86" t="s">
        <v>27</v>
      </c>
      <c r="O246" s="86">
        <f t="shared" si="16"/>
        <v>0</v>
      </c>
      <c r="Q246" s="63"/>
      <c r="AD246" s="63"/>
    </row>
    <row r="247" spans="1:30" x14ac:dyDescent="0.25">
      <c r="A247" s="29">
        <f t="shared" si="13"/>
        <v>-1</v>
      </c>
      <c r="B247" s="86">
        <v>175</v>
      </c>
      <c r="C247" s="86">
        <v>0</v>
      </c>
      <c r="D247" s="84">
        <f>IF(A247=1, VLOOKUP(E247,'K Bracing'!$A$1:$F$6,MATCH(F247,'K Bracing'!$A$1:'K Bracing'!$F$1,0),FALSE),99999)</f>
        <v>99999</v>
      </c>
      <c r="E247" s="86" t="s">
        <v>27</v>
      </c>
      <c r="F247" s="86" t="s">
        <v>27</v>
      </c>
      <c r="G247" s="86">
        <f t="shared" si="14"/>
        <v>0</v>
      </c>
      <c r="I247" s="29">
        <f t="shared" si="15"/>
        <v>-1</v>
      </c>
      <c r="J247" s="86">
        <v>175</v>
      </c>
      <c r="K247" s="86">
        <v>0</v>
      </c>
      <c r="L247" s="84">
        <f>IF(I247=1,VLOOKUP(M247,'K Bracing'!$A$1:$F$6,MATCH(N247,'K Bracing'!$A$1:'K Bracing'!$F$1,0),FALSE), 99999)</f>
        <v>99999</v>
      </c>
      <c r="M247" s="86" t="s">
        <v>27</v>
      </c>
      <c r="N247" s="86" t="s">
        <v>27</v>
      </c>
      <c r="O247" s="86">
        <f t="shared" si="16"/>
        <v>0</v>
      </c>
      <c r="Q247" s="63"/>
      <c r="AD247" s="63"/>
    </row>
    <row r="248" spans="1:30" x14ac:dyDescent="0.25">
      <c r="A248" s="29">
        <f t="shared" si="13"/>
        <v>-1</v>
      </c>
      <c r="B248" s="86">
        <v>176</v>
      </c>
      <c r="C248" s="86">
        <v>0</v>
      </c>
      <c r="D248" s="84">
        <f>IF(A248=1, VLOOKUP(E248,'K Bracing'!$A$1:$F$6,MATCH(F248,'K Bracing'!$A$1:'K Bracing'!$F$1,0),FALSE),99999)</f>
        <v>99999</v>
      </c>
      <c r="E248" s="86" t="s">
        <v>27</v>
      </c>
      <c r="F248" s="86" t="s">
        <v>27</v>
      </c>
      <c r="G248" s="86">
        <f t="shared" si="14"/>
        <v>0</v>
      </c>
      <c r="I248" s="29">
        <f t="shared" si="15"/>
        <v>-1</v>
      </c>
      <c r="J248" s="86">
        <v>176</v>
      </c>
      <c r="K248" s="86">
        <v>0</v>
      </c>
      <c r="L248" s="84">
        <f>IF(I248=1,VLOOKUP(M248,'K Bracing'!$A$1:$F$6,MATCH(N248,'K Bracing'!$A$1:'K Bracing'!$F$1,0),FALSE), 99999)</f>
        <v>99999</v>
      </c>
      <c r="M248" s="86" t="s">
        <v>27</v>
      </c>
      <c r="N248" s="86" t="s">
        <v>27</v>
      </c>
      <c r="O248" s="86">
        <f t="shared" si="16"/>
        <v>0</v>
      </c>
      <c r="Q248" s="63"/>
      <c r="AD248" s="63"/>
    </row>
    <row r="249" spans="1:30" x14ac:dyDescent="0.25">
      <c r="A249" s="29">
        <f t="shared" si="13"/>
        <v>-1</v>
      </c>
      <c r="B249" s="86">
        <v>177</v>
      </c>
      <c r="C249" s="86">
        <v>0</v>
      </c>
      <c r="D249" s="84">
        <f>IF(A249=1, VLOOKUP(E249,'K Bracing'!$A$1:$F$6,MATCH(F249,'K Bracing'!$A$1:'K Bracing'!$F$1,0),FALSE),99999)</f>
        <v>99999</v>
      </c>
      <c r="E249" s="86" t="s">
        <v>27</v>
      </c>
      <c r="F249" s="86" t="s">
        <v>27</v>
      </c>
      <c r="G249" s="86">
        <f t="shared" si="14"/>
        <v>0</v>
      </c>
      <c r="I249" s="29">
        <f t="shared" si="15"/>
        <v>-1</v>
      </c>
      <c r="J249" s="86">
        <v>177</v>
      </c>
      <c r="K249" s="86">
        <v>0</v>
      </c>
      <c r="L249" s="84">
        <f>IF(I249=1,VLOOKUP(M249,'K Bracing'!$A$1:$F$6,MATCH(N249,'K Bracing'!$A$1:'K Bracing'!$F$1,0),FALSE), 99999)</f>
        <v>99999</v>
      </c>
      <c r="M249" s="86" t="s">
        <v>27</v>
      </c>
      <c r="N249" s="86" t="s">
        <v>27</v>
      </c>
      <c r="O249" s="86">
        <f t="shared" si="16"/>
        <v>0</v>
      </c>
      <c r="Q249" s="63"/>
      <c r="AD249" s="63"/>
    </row>
    <row r="250" spans="1:30" x14ac:dyDescent="0.25">
      <c r="A250" s="29">
        <f t="shared" si="13"/>
        <v>-1</v>
      </c>
      <c r="B250" s="86">
        <v>178</v>
      </c>
      <c r="C250" s="86">
        <v>0</v>
      </c>
      <c r="D250" s="84">
        <f>IF(A250=1, VLOOKUP(E250,'K Bracing'!$A$1:$F$6,MATCH(F250,'K Bracing'!$A$1:'K Bracing'!$F$1,0),FALSE),99999)</f>
        <v>99999</v>
      </c>
      <c r="E250" s="86" t="s">
        <v>27</v>
      </c>
      <c r="F250" s="86" t="s">
        <v>27</v>
      </c>
      <c r="G250" s="86">
        <f t="shared" si="14"/>
        <v>0</v>
      </c>
      <c r="I250" s="29">
        <f t="shared" si="15"/>
        <v>-1</v>
      </c>
      <c r="J250" s="86">
        <v>178</v>
      </c>
      <c r="K250" s="86">
        <v>0</v>
      </c>
      <c r="L250" s="84">
        <f>IF(I250=1,VLOOKUP(M250,'K Bracing'!$A$1:$F$6,MATCH(N250,'K Bracing'!$A$1:'K Bracing'!$F$1,0),FALSE), 99999)</f>
        <v>99999</v>
      </c>
      <c r="M250" s="86" t="s">
        <v>27</v>
      </c>
      <c r="N250" s="86" t="s">
        <v>27</v>
      </c>
      <c r="O250" s="86">
        <f t="shared" si="16"/>
        <v>0</v>
      </c>
      <c r="Q250" s="63"/>
      <c r="AD250" s="63"/>
    </row>
    <row r="251" spans="1:30" x14ac:dyDescent="0.25">
      <c r="A251" s="29">
        <f t="shared" si="13"/>
        <v>-1</v>
      </c>
      <c r="B251" s="86">
        <v>179</v>
      </c>
      <c r="C251" s="86">
        <v>0</v>
      </c>
      <c r="D251" s="84">
        <f>IF(A251=1, VLOOKUP(E251,'K Bracing'!$A$1:$F$6,MATCH(F251,'K Bracing'!$A$1:'K Bracing'!$F$1,0),FALSE),99999)</f>
        <v>99999</v>
      </c>
      <c r="E251" s="86" t="s">
        <v>27</v>
      </c>
      <c r="F251" s="86" t="s">
        <v>27</v>
      </c>
      <c r="G251" s="86">
        <f t="shared" si="14"/>
        <v>0</v>
      </c>
      <c r="I251" s="29">
        <f t="shared" si="15"/>
        <v>-1</v>
      </c>
      <c r="J251" s="86">
        <v>179</v>
      </c>
      <c r="K251" s="86">
        <v>0</v>
      </c>
      <c r="L251" s="84">
        <f>IF(I251=1,VLOOKUP(M251,'K Bracing'!$A$1:$F$6,MATCH(N251,'K Bracing'!$A$1:'K Bracing'!$F$1,0),FALSE), 99999)</f>
        <v>99999</v>
      </c>
      <c r="M251" s="86" t="s">
        <v>27</v>
      </c>
      <c r="N251" s="86" t="s">
        <v>27</v>
      </c>
      <c r="O251" s="86">
        <f t="shared" si="16"/>
        <v>0</v>
      </c>
      <c r="Q251" s="63"/>
      <c r="AD251" s="63"/>
    </row>
    <row r="252" spans="1:30" x14ac:dyDescent="0.25">
      <c r="A252" s="29">
        <f t="shared" si="13"/>
        <v>-1</v>
      </c>
      <c r="B252" s="86">
        <v>180</v>
      </c>
      <c r="C252" s="86">
        <v>0</v>
      </c>
      <c r="D252" s="84">
        <f>IF(A252=1, VLOOKUP(E252,'K Bracing'!$A$1:$F$6,MATCH(F252,'K Bracing'!$A$1:'K Bracing'!$F$1,0),FALSE),99999)</f>
        <v>99999</v>
      </c>
      <c r="E252" s="86" t="s">
        <v>27</v>
      </c>
      <c r="F252" s="86" t="s">
        <v>27</v>
      </c>
      <c r="G252" s="86">
        <f t="shared" si="14"/>
        <v>0</v>
      </c>
      <c r="I252" s="29">
        <f t="shared" si="15"/>
        <v>-1</v>
      </c>
      <c r="J252" s="86">
        <v>180</v>
      </c>
      <c r="K252" s="86">
        <v>0</v>
      </c>
      <c r="L252" s="84">
        <f>IF(I252=1,VLOOKUP(M252,'K Bracing'!$A$1:$F$6,MATCH(N252,'K Bracing'!$A$1:'K Bracing'!$F$1,0),FALSE), 99999)</f>
        <v>99999</v>
      </c>
      <c r="M252" s="86" t="s">
        <v>27</v>
      </c>
      <c r="N252" s="86" t="s">
        <v>27</v>
      </c>
      <c r="O252" s="86">
        <f t="shared" si="16"/>
        <v>0</v>
      </c>
      <c r="Q252" s="63"/>
      <c r="AD252" s="63"/>
    </row>
    <row r="253" spans="1:30" x14ac:dyDescent="0.25">
      <c r="A253" s="29">
        <f t="shared" si="13"/>
        <v>-1</v>
      </c>
      <c r="B253" s="86">
        <v>181</v>
      </c>
      <c r="C253" s="86">
        <v>0</v>
      </c>
      <c r="D253" s="84">
        <f>IF(A253=1, VLOOKUP(E253,'K Bracing'!$A$1:$F$6,MATCH(F253,'K Bracing'!$A$1:'K Bracing'!$F$1,0),FALSE),99999)</f>
        <v>99999</v>
      </c>
      <c r="E253" s="86" t="s">
        <v>27</v>
      </c>
      <c r="F253" s="86" t="s">
        <v>27</v>
      </c>
      <c r="G253" s="86">
        <f t="shared" si="14"/>
        <v>0</v>
      </c>
      <c r="I253" s="29">
        <f t="shared" si="15"/>
        <v>-1</v>
      </c>
      <c r="J253" s="86">
        <v>181</v>
      </c>
      <c r="K253" s="86">
        <v>0</v>
      </c>
      <c r="L253" s="84">
        <f>IF(I253=1,VLOOKUP(M253,'K Bracing'!$A$1:$F$6,MATCH(N253,'K Bracing'!$A$1:'K Bracing'!$F$1,0),FALSE), 99999)</f>
        <v>99999</v>
      </c>
      <c r="M253" s="86" t="s">
        <v>27</v>
      </c>
      <c r="N253" s="86" t="s">
        <v>27</v>
      </c>
      <c r="O253" s="86">
        <f t="shared" si="16"/>
        <v>0</v>
      </c>
      <c r="Q253" s="63"/>
      <c r="AD253" s="63"/>
    </row>
    <row r="254" spans="1:30" x14ac:dyDescent="0.25">
      <c r="A254" s="29">
        <f t="shared" si="13"/>
        <v>-1</v>
      </c>
      <c r="B254" s="86">
        <v>182</v>
      </c>
      <c r="C254" s="86">
        <v>0</v>
      </c>
      <c r="D254" s="84">
        <f>IF(A254=1, VLOOKUP(E254,'K Bracing'!$A$1:$F$6,MATCH(F254,'K Bracing'!$A$1:'K Bracing'!$F$1,0),FALSE),99999)</f>
        <v>99999</v>
      </c>
      <c r="E254" s="86" t="s">
        <v>27</v>
      </c>
      <c r="F254" s="86" t="s">
        <v>27</v>
      </c>
      <c r="G254" s="86">
        <f t="shared" si="14"/>
        <v>0</v>
      </c>
      <c r="I254" s="29">
        <f t="shared" si="15"/>
        <v>-1</v>
      </c>
      <c r="J254" s="86">
        <v>182</v>
      </c>
      <c r="K254" s="86">
        <v>0</v>
      </c>
      <c r="L254" s="84">
        <f>IF(I254=1,VLOOKUP(M254,'K Bracing'!$A$1:$F$6,MATCH(N254,'K Bracing'!$A$1:'K Bracing'!$F$1,0),FALSE), 99999)</f>
        <v>99999</v>
      </c>
      <c r="M254" s="86" t="s">
        <v>27</v>
      </c>
      <c r="N254" s="86" t="s">
        <v>27</v>
      </c>
      <c r="O254" s="86">
        <f t="shared" si="16"/>
        <v>0</v>
      </c>
      <c r="Q254" s="63"/>
      <c r="AD254" s="63"/>
    </row>
    <row r="255" spans="1:30" x14ac:dyDescent="0.25">
      <c r="A255" s="29">
        <f t="shared" si="13"/>
        <v>-1</v>
      </c>
      <c r="B255" s="86">
        <v>183</v>
      </c>
      <c r="C255" s="86">
        <v>0</v>
      </c>
      <c r="D255" s="84">
        <f>IF(A255=1, VLOOKUP(E255,'K Bracing'!$A$1:$F$6,MATCH(F255,'K Bracing'!$A$1:'K Bracing'!$F$1,0),FALSE),99999)</f>
        <v>99999</v>
      </c>
      <c r="E255" s="86" t="s">
        <v>27</v>
      </c>
      <c r="F255" s="86" t="s">
        <v>27</v>
      </c>
      <c r="G255" s="86">
        <f t="shared" si="14"/>
        <v>0</v>
      </c>
      <c r="I255" s="29">
        <f t="shared" si="15"/>
        <v>-1</v>
      </c>
      <c r="J255" s="86">
        <v>183</v>
      </c>
      <c r="K255" s="86">
        <v>0</v>
      </c>
      <c r="L255" s="84">
        <f>IF(I255=1,VLOOKUP(M255,'K Bracing'!$A$1:$F$6,MATCH(N255,'K Bracing'!$A$1:'K Bracing'!$F$1,0),FALSE), 99999)</f>
        <v>99999</v>
      </c>
      <c r="M255" s="86" t="s">
        <v>27</v>
      </c>
      <c r="N255" s="86" t="s">
        <v>27</v>
      </c>
      <c r="O255" s="86">
        <f t="shared" si="16"/>
        <v>0</v>
      </c>
      <c r="Q255" s="63"/>
      <c r="AD255" s="63"/>
    </row>
    <row r="256" spans="1:30" x14ac:dyDescent="0.25">
      <c r="A256" s="29">
        <f t="shared" si="13"/>
        <v>-1</v>
      </c>
      <c r="B256" s="86">
        <v>184</v>
      </c>
      <c r="C256" s="86">
        <v>0</v>
      </c>
      <c r="D256" s="84">
        <f>IF(A256=1, VLOOKUP(E256,'K Bracing'!$A$1:$F$6,MATCH(F256,'K Bracing'!$A$1:'K Bracing'!$F$1,0),FALSE),99999)</f>
        <v>99999</v>
      </c>
      <c r="E256" s="86" t="s">
        <v>27</v>
      </c>
      <c r="F256" s="86" t="s">
        <v>27</v>
      </c>
      <c r="G256" s="86">
        <f t="shared" si="14"/>
        <v>0</v>
      </c>
      <c r="I256" s="29">
        <f t="shared" si="15"/>
        <v>-1</v>
      </c>
      <c r="J256" s="86">
        <v>184</v>
      </c>
      <c r="K256" s="86">
        <v>0</v>
      </c>
      <c r="L256" s="84">
        <f>IF(I256=1,VLOOKUP(M256,'K Bracing'!$A$1:$F$6,MATCH(N256,'K Bracing'!$A$1:'K Bracing'!$F$1,0),FALSE), 99999)</f>
        <v>99999</v>
      </c>
      <c r="M256" s="86" t="s">
        <v>27</v>
      </c>
      <c r="N256" s="86" t="s">
        <v>27</v>
      </c>
      <c r="O256" s="86">
        <f t="shared" si="16"/>
        <v>0</v>
      </c>
      <c r="Q256" s="63"/>
      <c r="AD256" s="63"/>
    </row>
    <row r="257" spans="1:30" x14ac:dyDescent="0.25">
      <c r="A257" s="29">
        <f t="shared" si="13"/>
        <v>-1</v>
      </c>
      <c r="B257" s="86">
        <v>185</v>
      </c>
      <c r="C257" s="86">
        <v>0</v>
      </c>
      <c r="D257" s="84">
        <f>IF(A257=1, VLOOKUP(E257,'K Bracing'!$A$1:$F$6,MATCH(F257,'K Bracing'!$A$1:'K Bracing'!$F$1,0),FALSE),99999)</f>
        <v>99999</v>
      </c>
      <c r="E257" s="86" t="s">
        <v>27</v>
      </c>
      <c r="F257" s="86" t="s">
        <v>27</v>
      </c>
      <c r="G257" s="86">
        <f t="shared" si="14"/>
        <v>0</v>
      </c>
      <c r="I257" s="29">
        <f t="shared" si="15"/>
        <v>-1</v>
      </c>
      <c r="J257" s="86">
        <v>185</v>
      </c>
      <c r="K257" s="86">
        <v>0</v>
      </c>
      <c r="L257" s="84">
        <f>IF(I257=1,VLOOKUP(M257,'K Bracing'!$A$1:$F$6,MATCH(N257,'K Bracing'!$A$1:'K Bracing'!$F$1,0),FALSE), 99999)</f>
        <v>99999</v>
      </c>
      <c r="M257" s="86" t="s">
        <v>27</v>
      </c>
      <c r="N257" s="86" t="s">
        <v>27</v>
      </c>
      <c r="O257" s="86">
        <f t="shared" si="16"/>
        <v>0</v>
      </c>
      <c r="Q257" s="63"/>
      <c r="AD257" s="63"/>
    </row>
    <row r="258" spans="1:30" x14ac:dyDescent="0.25">
      <c r="A258" s="29">
        <f t="shared" si="13"/>
        <v>-1</v>
      </c>
      <c r="B258" s="86">
        <v>186</v>
      </c>
      <c r="C258" s="86">
        <v>0</v>
      </c>
      <c r="D258" s="84">
        <f>IF(A258=1, VLOOKUP(E258,'K Bracing'!$A$1:$F$6,MATCH(F258,'K Bracing'!$A$1:'K Bracing'!$F$1,0),FALSE),99999)</f>
        <v>99999</v>
      </c>
      <c r="E258" s="86" t="s">
        <v>27</v>
      </c>
      <c r="F258" s="86" t="s">
        <v>27</v>
      </c>
      <c r="G258" s="86">
        <f t="shared" si="14"/>
        <v>0</v>
      </c>
      <c r="I258" s="29">
        <f t="shared" si="15"/>
        <v>-1</v>
      </c>
      <c r="J258" s="86">
        <v>186</v>
      </c>
      <c r="K258" s="86">
        <v>0</v>
      </c>
      <c r="L258" s="84">
        <f>IF(I258=1,VLOOKUP(M258,'K Bracing'!$A$1:$F$6,MATCH(N258,'K Bracing'!$A$1:'K Bracing'!$F$1,0),FALSE), 99999)</f>
        <v>99999</v>
      </c>
      <c r="M258" s="86" t="s">
        <v>27</v>
      </c>
      <c r="N258" s="86" t="s">
        <v>27</v>
      </c>
      <c r="O258" s="86">
        <f t="shared" si="16"/>
        <v>0</v>
      </c>
      <c r="Q258" s="63"/>
      <c r="AD258" s="63"/>
    </row>
    <row r="259" spans="1:30" x14ac:dyDescent="0.25">
      <c r="A259" s="29">
        <f t="shared" si="13"/>
        <v>-1</v>
      </c>
      <c r="B259" s="86">
        <v>187</v>
      </c>
      <c r="C259" s="86">
        <v>0</v>
      </c>
      <c r="D259" s="84">
        <f>IF(A259=1, VLOOKUP(E259,'K Bracing'!$A$1:$F$6,MATCH(F259,'K Bracing'!$A$1:'K Bracing'!$F$1,0),FALSE),99999)</f>
        <v>99999</v>
      </c>
      <c r="E259" s="86" t="s">
        <v>27</v>
      </c>
      <c r="F259" s="86" t="s">
        <v>27</v>
      </c>
      <c r="G259" s="86">
        <f t="shared" si="14"/>
        <v>0</v>
      </c>
      <c r="I259" s="29">
        <f t="shared" si="15"/>
        <v>-1</v>
      </c>
      <c r="J259" s="86">
        <v>187</v>
      </c>
      <c r="K259" s="86">
        <v>0</v>
      </c>
      <c r="L259" s="84">
        <f>IF(I259=1,VLOOKUP(M259,'K Bracing'!$A$1:$F$6,MATCH(N259,'K Bracing'!$A$1:'K Bracing'!$F$1,0),FALSE), 99999)</f>
        <v>99999</v>
      </c>
      <c r="M259" s="86" t="s">
        <v>27</v>
      </c>
      <c r="N259" s="86" t="s">
        <v>27</v>
      </c>
      <c r="O259" s="86">
        <f t="shared" si="16"/>
        <v>0</v>
      </c>
      <c r="Q259" s="63"/>
      <c r="AD259" s="63"/>
    </row>
    <row r="260" spans="1:30" x14ac:dyDescent="0.25">
      <c r="A260" s="29">
        <f t="shared" si="13"/>
        <v>-1</v>
      </c>
      <c r="B260" s="86">
        <v>188</v>
      </c>
      <c r="C260" s="86">
        <v>0</v>
      </c>
      <c r="D260" s="84">
        <f>IF(A260=1, VLOOKUP(E260,'K Bracing'!$A$1:$F$6,MATCH(F260,'K Bracing'!$A$1:'K Bracing'!$F$1,0),FALSE),99999)</f>
        <v>99999</v>
      </c>
      <c r="E260" s="86" t="s">
        <v>27</v>
      </c>
      <c r="F260" s="86" t="s">
        <v>27</v>
      </c>
      <c r="G260" s="86">
        <f t="shared" si="14"/>
        <v>0</v>
      </c>
      <c r="I260" s="29">
        <f t="shared" si="15"/>
        <v>-1</v>
      </c>
      <c r="J260" s="86">
        <v>188</v>
      </c>
      <c r="K260" s="86">
        <v>0</v>
      </c>
      <c r="L260" s="84">
        <f>IF(I260=1,VLOOKUP(M260,'K Bracing'!$A$1:$F$6,MATCH(N260,'K Bracing'!$A$1:'K Bracing'!$F$1,0),FALSE), 99999)</f>
        <v>99999</v>
      </c>
      <c r="M260" s="86" t="s">
        <v>27</v>
      </c>
      <c r="N260" s="86" t="s">
        <v>27</v>
      </c>
      <c r="O260" s="86">
        <f t="shared" si="16"/>
        <v>0</v>
      </c>
      <c r="Q260" s="63"/>
      <c r="AD260" s="63"/>
    </row>
    <row r="261" spans="1:30" x14ac:dyDescent="0.25">
      <c r="A261" s="29">
        <f t="shared" si="13"/>
        <v>-1</v>
      </c>
      <c r="B261" s="86">
        <v>189</v>
      </c>
      <c r="C261" s="86">
        <v>0</v>
      </c>
      <c r="D261" s="84">
        <f>IF(A261=1, VLOOKUP(E261,'K Bracing'!$A$1:$F$6,MATCH(F261,'K Bracing'!$A$1:'K Bracing'!$F$1,0),FALSE),99999)</f>
        <v>99999</v>
      </c>
      <c r="E261" s="86" t="s">
        <v>27</v>
      </c>
      <c r="F261" s="86" t="s">
        <v>27</v>
      </c>
      <c r="G261" s="86">
        <f t="shared" si="14"/>
        <v>0</v>
      </c>
      <c r="I261" s="29">
        <f t="shared" si="15"/>
        <v>-1</v>
      </c>
      <c r="J261" s="86">
        <v>189</v>
      </c>
      <c r="K261" s="86">
        <v>0</v>
      </c>
      <c r="L261" s="84">
        <f>IF(I261=1,VLOOKUP(M261,'K Bracing'!$A$1:$F$6,MATCH(N261,'K Bracing'!$A$1:'K Bracing'!$F$1,0),FALSE), 99999)</f>
        <v>99999</v>
      </c>
      <c r="M261" s="86" t="s">
        <v>27</v>
      </c>
      <c r="N261" s="86" t="s">
        <v>27</v>
      </c>
      <c r="O261" s="86">
        <f t="shared" si="16"/>
        <v>0</v>
      </c>
      <c r="Q261" s="63"/>
      <c r="AD261" s="63"/>
    </row>
    <row r="262" spans="1:30" x14ac:dyDescent="0.25">
      <c r="A262" s="29">
        <f t="shared" si="13"/>
        <v>-1</v>
      </c>
      <c r="B262" s="86">
        <v>190</v>
      </c>
      <c r="C262" s="86">
        <v>0</v>
      </c>
      <c r="D262" s="84">
        <f>IF(A262=1, VLOOKUP(E262,'K Bracing'!$A$1:$F$6,MATCH(F262,'K Bracing'!$A$1:'K Bracing'!$F$1,0),FALSE),99999)</f>
        <v>99999</v>
      </c>
      <c r="E262" s="86" t="s">
        <v>27</v>
      </c>
      <c r="F262" s="86" t="s">
        <v>27</v>
      </c>
      <c r="G262" s="86">
        <f t="shared" si="14"/>
        <v>0</v>
      </c>
      <c r="I262" s="29">
        <f t="shared" si="15"/>
        <v>-1</v>
      </c>
      <c r="J262" s="86">
        <v>190</v>
      </c>
      <c r="K262" s="86">
        <v>0</v>
      </c>
      <c r="L262" s="84">
        <f>IF(I262=1,VLOOKUP(M262,'K Bracing'!$A$1:$F$6,MATCH(N262,'K Bracing'!$A$1:'K Bracing'!$F$1,0),FALSE), 99999)</f>
        <v>99999</v>
      </c>
      <c r="M262" s="86" t="s">
        <v>27</v>
      </c>
      <c r="N262" s="86" t="s">
        <v>27</v>
      </c>
      <c r="O262" s="86">
        <f t="shared" si="16"/>
        <v>0</v>
      </c>
      <c r="Q262" s="63"/>
      <c r="AD262" s="63"/>
    </row>
    <row r="263" spans="1:30" x14ac:dyDescent="0.25">
      <c r="A263" s="29">
        <f t="shared" si="13"/>
        <v>-1</v>
      </c>
      <c r="B263" s="86">
        <v>191</v>
      </c>
      <c r="C263" s="86">
        <v>0</v>
      </c>
      <c r="D263" s="84">
        <f>IF(A263=1, VLOOKUP(E263,'K Bracing'!$A$1:$F$6,MATCH(F263,'K Bracing'!$A$1:'K Bracing'!$F$1,0),FALSE),99999)</f>
        <v>99999</v>
      </c>
      <c r="E263" s="86" t="s">
        <v>27</v>
      </c>
      <c r="F263" s="86" t="s">
        <v>27</v>
      </c>
      <c r="G263" s="86">
        <f t="shared" si="14"/>
        <v>0</v>
      </c>
      <c r="I263" s="29">
        <f t="shared" si="15"/>
        <v>-1</v>
      </c>
      <c r="J263" s="86">
        <v>191</v>
      </c>
      <c r="K263" s="86">
        <v>0</v>
      </c>
      <c r="L263" s="84">
        <f>IF(I263=1,VLOOKUP(M263,'K Bracing'!$A$1:$F$6,MATCH(N263,'K Bracing'!$A$1:'K Bracing'!$F$1,0),FALSE), 99999)</f>
        <v>99999</v>
      </c>
      <c r="M263" s="86" t="s">
        <v>27</v>
      </c>
      <c r="N263" s="86" t="s">
        <v>27</v>
      </c>
      <c r="O263" s="86">
        <f t="shared" si="16"/>
        <v>0</v>
      </c>
      <c r="Q263" s="63"/>
      <c r="AD263" s="63"/>
    </row>
    <row r="264" spans="1:30" x14ac:dyDescent="0.25">
      <c r="A264" s="29">
        <f t="shared" si="13"/>
        <v>-1</v>
      </c>
      <c r="B264" s="86">
        <v>192</v>
      </c>
      <c r="C264" s="86">
        <v>0</v>
      </c>
      <c r="D264" s="84">
        <f>IF(A264=1, VLOOKUP(E264,'K Bracing'!$A$1:$F$6,MATCH(F264,'K Bracing'!$A$1:'K Bracing'!$F$1,0),FALSE),99999)</f>
        <v>99999</v>
      </c>
      <c r="E264" s="86" t="s">
        <v>27</v>
      </c>
      <c r="F264" s="86" t="s">
        <v>27</v>
      </c>
      <c r="G264" s="86">
        <f t="shared" si="14"/>
        <v>0</v>
      </c>
      <c r="I264" s="29">
        <f t="shared" si="15"/>
        <v>-1</v>
      </c>
      <c r="J264" s="86">
        <v>192</v>
      </c>
      <c r="K264" s="86">
        <v>0</v>
      </c>
      <c r="L264" s="84">
        <f>IF(I264=1,VLOOKUP(M264,'K Bracing'!$A$1:$F$6,MATCH(N264,'K Bracing'!$A$1:'K Bracing'!$F$1,0),FALSE), 99999)</f>
        <v>99999</v>
      </c>
      <c r="M264" s="86" t="s">
        <v>27</v>
      </c>
      <c r="N264" s="86" t="s">
        <v>27</v>
      </c>
      <c r="O264" s="86">
        <f t="shared" si="16"/>
        <v>0</v>
      </c>
      <c r="Q264" s="63"/>
      <c r="AD264" s="63"/>
    </row>
    <row r="265" spans="1:30" x14ac:dyDescent="0.25">
      <c r="A265" s="29">
        <f t="shared" ref="A265:A328" si="17">IF($J$52-B265&gt;=0, 1, -1)</f>
        <v>-1</v>
      </c>
      <c r="B265" s="86">
        <v>193</v>
      </c>
      <c r="C265" s="86">
        <v>0</v>
      </c>
      <c r="D265" s="84">
        <f>IF(A265=1, VLOOKUP(E265,'K Bracing'!$A$1:$F$6,MATCH(F265,'K Bracing'!$A$1:'K Bracing'!$F$1,0),FALSE),99999)</f>
        <v>99999</v>
      </c>
      <c r="E265" s="86" t="s">
        <v>27</v>
      </c>
      <c r="F265" s="86" t="s">
        <v>27</v>
      </c>
      <c r="G265" s="86">
        <f t="shared" ref="G265:G328" si="18">D265*A265*C265/$H$46</f>
        <v>0</v>
      </c>
      <c r="I265" s="29">
        <f t="shared" ref="I265:I328" si="19">IF($J$54-J265&gt;=0, 1, -1)</f>
        <v>-1</v>
      </c>
      <c r="J265" s="86">
        <v>193</v>
      </c>
      <c r="K265" s="86">
        <v>0</v>
      </c>
      <c r="L265" s="84">
        <f>IF(I265=1,VLOOKUP(M265,'K Bracing'!$A$1:$F$6,MATCH(N265,'K Bracing'!$A$1:'K Bracing'!$F$1,0),FALSE), 99999)</f>
        <v>99999</v>
      </c>
      <c r="M265" s="86" t="s">
        <v>27</v>
      </c>
      <c r="N265" s="86" t="s">
        <v>27</v>
      </c>
      <c r="O265" s="86">
        <f t="shared" ref="O265:O328" si="20">L265*K265*I265/$H$47</f>
        <v>0</v>
      </c>
      <c r="Q265" s="63"/>
      <c r="AD265" s="63"/>
    </row>
    <row r="266" spans="1:30" x14ac:dyDescent="0.25">
      <c r="A266" s="29">
        <f t="shared" si="17"/>
        <v>-1</v>
      </c>
      <c r="B266" s="86">
        <v>194</v>
      </c>
      <c r="C266" s="86">
        <v>0</v>
      </c>
      <c r="D266" s="84">
        <f>IF(A266=1, VLOOKUP(E266,'K Bracing'!$A$1:$F$6,MATCH(F266,'K Bracing'!$A$1:'K Bracing'!$F$1,0),FALSE),99999)</f>
        <v>99999</v>
      </c>
      <c r="E266" s="86" t="s">
        <v>27</v>
      </c>
      <c r="F266" s="86" t="s">
        <v>27</v>
      </c>
      <c r="G266" s="86">
        <f t="shared" si="18"/>
        <v>0</v>
      </c>
      <c r="I266" s="29">
        <f t="shared" si="19"/>
        <v>-1</v>
      </c>
      <c r="J266" s="86">
        <v>194</v>
      </c>
      <c r="K266" s="86">
        <v>0</v>
      </c>
      <c r="L266" s="84">
        <f>IF(I266=1,VLOOKUP(M266,'K Bracing'!$A$1:$F$6,MATCH(N266,'K Bracing'!$A$1:'K Bracing'!$F$1,0),FALSE), 99999)</f>
        <v>99999</v>
      </c>
      <c r="M266" s="86" t="s">
        <v>27</v>
      </c>
      <c r="N266" s="86" t="s">
        <v>27</v>
      </c>
      <c r="O266" s="86">
        <f t="shared" si="20"/>
        <v>0</v>
      </c>
      <c r="Q266" s="63"/>
      <c r="AD266" s="63"/>
    </row>
    <row r="267" spans="1:30" x14ac:dyDescent="0.25">
      <c r="A267" s="29">
        <f t="shared" si="17"/>
        <v>-1</v>
      </c>
      <c r="B267" s="86">
        <v>195</v>
      </c>
      <c r="C267" s="86">
        <v>0</v>
      </c>
      <c r="D267" s="84">
        <f>IF(A267=1, VLOOKUP(E267,'K Bracing'!$A$1:$F$6,MATCH(F267,'K Bracing'!$A$1:'K Bracing'!$F$1,0),FALSE),99999)</f>
        <v>99999</v>
      </c>
      <c r="E267" s="86" t="s">
        <v>27</v>
      </c>
      <c r="F267" s="86" t="s">
        <v>27</v>
      </c>
      <c r="G267" s="86">
        <f t="shared" si="18"/>
        <v>0</v>
      </c>
      <c r="I267" s="29">
        <f t="shared" si="19"/>
        <v>-1</v>
      </c>
      <c r="J267" s="86">
        <v>195</v>
      </c>
      <c r="K267" s="86">
        <v>0</v>
      </c>
      <c r="L267" s="84">
        <f>IF(I267=1,VLOOKUP(M267,'K Bracing'!$A$1:$F$6,MATCH(N267,'K Bracing'!$A$1:'K Bracing'!$F$1,0),FALSE), 99999)</f>
        <v>99999</v>
      </c>
      <c r="M267" s="86" t="s">
        <v>27</v>
      </c>
      <c r="N267" s="86" t="s">
        <v>27</v>
      </c>
      <c r="O267" s="86">
        <f t="shared" si="20"/>
        <v>0</v>
      </c>
      <c r="Q267" s="63"/>
      <c r="AD267" s="63"/>
    </row>
    <row r="268" spans="1:30" x14ac:dyDescent="0.25">
      <c r="A268" s="29">
        <f t="shared" si="17"/>
        <v>-1</v>
      </c>
      <c r="B268" s="86">
        <v>196</v>
      </c>
      <c r="C268" s="86">
        <v>0</v>
      </c>
      <c r="D268" s="84">
        <f>IF(A268=1, VLOOKUP(E268,'K Bracing'!$A$1:$F$6,MATCH(F268,'K Bracing'!$A$1:'K Bracing'!$F$1,0),FALSE),99999)</f>
        <v>99999</v>
      </c>
      <c r="E268" s="86" t="s">
        <v>27</v>
      </c>
      <c r="F268" s="86" t="s">
        <v>27</v>
      </c>
      <c r="G268" s="86">
        <f t="shared" si="18"/>
        <v>0</v>
      </c>
      <c r="I268" s="29">
        <f t="shared" si="19"/>
        <v>-1</v>
      </c>
      <c r="J268" s="86">
        <v>196</v>
      </c>
      <c r="K268" s="86">
        <v>0</v>
      </c>
      <c r="L268" s="84">
        <f>IF(I268=1,VLOOKUP(M268,'K Bracing'!$A$1:$F$6,MATCH(N268,'K Bracing'!$A$1:'K Bracing'!$F$1,0),FALSE), 99999)</f>
        <v>99999</v>
      </c>
      <c r="M268" s="86" t="s">
        <v>27</v>
      </c>
      <c r="N268" s="86" t="s">
        <v>27</v>
      </c>
      <c r="O268" s="86">
        <f t="shared" si="20"/>
        <v>0</v>
      </c>
      <c r="Q268" s="63"/>
      <c r="AD268" s="63"/>
    </row>
    <row r="269" spans="1:30" x14ac:dyDescent="0.25">
      <c r="A269" s="29">
        <f t="shared" si="17"/>
        <v>-1</v>
      </c>
      <c r="B269" s="86">
        <v>197</v>
      </c>
      <c r="C269" s="86">
        <v>0</v>
      </c>
      <c r="D269" s="84">
        <f>IF(A269=1, VLOOKUP(E269,'K Bracing'!$A$1:$F$6,MATCH(F269,'K Bracing'!$A$1:'K Bracing'!$F$1,0),FALSE),99999)</f>
        <v>99999</v>
      </c>
      <c r="E269" s="86" t="s">
        <v>27</v>
      </c>
      <c r="F269" s="86" t="s">
        <v>27</v>
      </c>
      <c r="G269" s="86">
        <f t="shared" si="18"/>
        <v>0</v>
      </c>
      <c r="I269" s="29">
        <f t="shared" si="19"/>
        <v>-1</v>
      </c>
      <c r="J269" s="86">
        <v>197</v>
      </c>
      <c r="K269" s="86">
        <v>0</v>
      </c>
      <c r="L269" s="84">
        <f>IF(I269=1,VLOOKUP(M269,'K Bracing'!$A$1:$F$6,MATCH(N269,'K Bracing'!$A$1:'K Bracing'!$F$1,0),FALSE), 99999)</f>
        <v>99999</v>
      </c>
      <c r="M269" s="86" t="s">
        <v>27</v>
      </c>
      <c r="N269" s="86" t="s">
        <v>27</v>
      </c>
      <c r="O269" s="86">
        <f t="shared" si="20"/>
        <v>0</v>
      </c>
      <c r="Q269" s="63"/>
      <c r="AD269" s="63"/>
    </row>
    <row r="270" spans="1:30" x14ac:dyDescent="0.25">
      <c r="A270" s="29">
        <f t="shared" si="17"/>
        <v>-1</v>
      </c>
      <c r="B270" s="86">
        <v>198</v>
      </c>
      <c r="C270" s="86">
        <v>0</v>
      </c>
      <c r="D270" s="84">
        <f>IF(A270=1, VLOOKUP(E270,'K Bracing'!$A$1:$F$6,MATCH(F270,'K Bracing'!$A$1:'K Bracing'!$F$1,0),FALSE),99999)</f>
        <v>99999</v>
      </c>
      <c r="E270" s="86" t="s">
        <v>27</v>
      </c>
      <c r="F270" s="86" t="s">
        <v>27</v>
      </c>
      <c r="G270" s="86">
        <f t="shared" si="18"/>
        <v>0</v>
      </c>
      <c r="I270" s="29">
        <f t="shared" si="19"/>
        <v>-1</v>
      </c>
      <c r="J270" s="86">
        <v>198</v>
      </c>
      <c r="K270" s="86">
        <v>0</v>
      </c>
      <c r="L270" s="84">
        <f>IF(I270=1,VLOOKUP(M270,'K Bracing'!$A$1:$F$6,MATCH(N270,'K Bracing'!$A$1:'K Bracing'!$F$1,0),FALSE), 99999)</f>
        <v>99999</v>
      </c>
      <c r="M270" s="86" t="s">
        <v>27</v>
      </c>
      <c r="N270" s="86" t="s">
        <v>27</v>
      </c>
      <c r="O270" s="86">
        <f t="shared" si="20"/>
        <v>0</v>
      </c>
      <c r="Q270" s="63"/>
      <c r="AD270" s="63"/>
    </row>
    <row r="271" spans="1:30" x14ac:dyDescent="0.25">
      <c r="A271" s="29">
        <f t="shared" si="17"/>
        <v>-1</v>
      </c>
      <c r="B271" s="86">
        <v>199</v>
      </c>
      <c r="C271" s="86">
        <v>0</v>
      </c>
      <c r="D271" s="84">
        <f>IF(A271=1, VLOOKUP(E271,'K Bracing'!$A$1:$F$6,MATCH(F271,'K Bracing'!$A$1:'K Bracing'!$F$1,0),FALSE),99999)</f>
        <v>99999</v>
      </c>
      <c r="E271" s="86" t="s">
        <v>27</v>
      </c>
      <c r="F271" s="86" t="s">
        <v>27</v>
      </c>
      <c r="G271" s="86">
        <f t="shared" si="18"/>
        <v>0</v>
      </c>
      <c r="I271" s="29">
        <f t="shared" si="19"/>
        <v>-1</v>
      </c>
      <c r="J271" s="86">
        <v>199</v>
      </c>
      <c r="K271" s="86">
        <v>0</v>
      </c>
      <c r="L271" s="84">
        <f>IF(I271=1,VLOOKUP(M271,'K Bracing'!$A$1:$F$6,MATCH(N271,'K Bracing'!$A$1:'K Bracing'!$F$1,0),FALSE), 99999)</f>
        <v>99999</v>
      </c>
      <c r="M271" s="86" t="s">
        <v>27</v>
      </c>
      <c r="N271" s="86" t="s">
        <v>27</v>
      </c>
      <c r="O271" s="86">
        <f t="shared" si="20"/>
        <v>0</v>
      </c>
      <c r="Q271" s="63"/>
      <c r="AD271" s="63"/>
    </row>
    <row r="272" spans="1:30" x14ac:dyDescent="0.25">
      <c r="A272" s="29">
        <f t="shared" si="17"/>
        <v>-1</v>
      </c>
      <c r="B272" s="86">
        <v>200</v>
      </c>
      <c r="C272" s="86">
        <v>0</v>
      </c>
      <c r="D272" s="84">
        <f>IF(A272=1, VLOOKUP(E272,'K Bracing'!$A$1:$F$6,MATCH(F272,'K Bracing'!$A$1:'K Bracing'!$F$1,0),FALSE),99999)</f>
        <v>99999</v>
      </c>
      <c r="E272" s="86" t="s">
        <v>27</v>
      </c>
      <c r="F272" s="86" t="s">
        <v>27</v>
      </c>
      <c r="G272" s="86">
        <f t="shared" si="18"/>
        <v>0</v>
      </c>
      <c r="I272" s="29">
        <f t="shared" si="19"/>
        <v>-1</v>
      </c>
      <c r="J272" s="86">
        <v>200</v>
      </c>
      <c r="K272" s="86">
        <v>0</v>
      </c>
      <c r="L272" s="84">
        <f>IF(I272=1,VLOOKUP(M272,'K Bracing'!$A$1:$F$6,MATCH(N272,'K Bracing'!$A$1:'K Bracing'!$F$1,0),FALSE), 99999)</f>
        <v>99999</v>
      </c>
      <c r="M272" s="86" t="s">
        <v>27</v>
      </c>
      <c r="N272" s="86" t="s">
        <v>27</v>
      </c>
      <c r="O272" s="86">
        <f t="shared" si="20"/>
        <v>0</v>
      </c>
      <c r="Q272" s="63"/>
      <c r="AD272" s="63"/>
    </row>
    <row r="273" spans="1:30" x14ac:dyDescent="0.25">
      <c r="A273" s="29">
        <f t="shared" si="17"/>
        <v>-1</v>
      </c>
      <c r="B273" s="86">
        <v>201</v>
      </c>
      <c r="C273" s="86">
        <v>0</v>
      </c>
      <c r="D273" s="84">
        <f>IF(A273=1, VLOOKUP(E273,'K Bracing'!$A$1:$F$6,MATCH(F273,'K Bracing'!$A$1:'K Bracing'!$F$1,0),FALSE),99999)</f>
        <v>99999</v>
      </c>
      <c r="E273" s="86" t="s">
        <v>27</v>
      </c>
      <c r="F273" s="86" t="s">
        <v>27</v>
      </c>
      <c r="G273" s="86">
        <f t="shared" si="18"/>
        <v>0</v>
      </c>
      <c r="I273" s="29">
        <f t="shared" si="19"/>
        <v>-1</v>
      </c>
      <c r="J273" s="86">
        <v>201</v>
      </c>
      <c r="K273" s="86">
        <v>0</v>
      </c>
      <c r="L273" s="84">
        <f>IF(I273=1,VLOOKUP(M273,'K Bracing'!$A$1:$F$6,MATCH(N273,'K Bracing'!$A$1:'K Bracing'!$F$1,0),FALSE), 99999)</f>
        <v>99999</v>
      </c>
      <c r="M273" s="86" t="s">
        <v>27</v>
      </c>
      <c r="N273" s="86" t="s">
        <v>27</v>
      </c>
      <c r="O273" s="86">
        <f t="shared" si="20"/>
        <v>0</v>
      </c>
      <c r="Q273" s="63"/>
      <c r="AD273" s="63"/>
    </row>
    <row r="274" spans="1:30" x14ac:dyDescent="0.25">
      <c r="A274" s="29">
        <f t="shared" si="17"/>
        <v>-1</v>
      </c>
      <c r="B274" s="86">
        <v>202</v>
      </c>
      <c r="C274" s="86">
        <v>0</v>
      </c>
      <c r="D274" s="84">
        <f>IF(A274=1, VLOOKUP(E274,'K Bracing'!$A$1:$F$6,MATCH(F274,'K Bracing'!$A$1:'K Bracing'!$F$1,0),FALSE),99999)</f>
        <v>99999</v>
      </c>
      <c r="E274" s="86" t="s">
        <v>27</v>
      </c>
      <c r="F274" s="86" t="s">
        <v>27</v>
      </c>
      <c r="G274" s="86">
        <f t="shared" si="18"/>
        <v>0</v>
      </c>
      <c r="I274" s="29">
        <f t="shared" si="19"/>
        <v>-1</v>
      </c>
      <c r="J274" s="86">
        <v>202</v>
      </c>
      <c r="K274" s="86">
        <v>0</v>
      </c>
      <c r="L274" s="84">
        <f>IF(I274=1,VLOOKUP(M274,'K Bracing'!$A$1:$F$6,MATCH(N274,'K Bracing'!$A$1:'K Bracing'!$F$1,0),FALSE), 99999)</f>
        <v>99999</v>
      </c>
      <c r="M274" s="86" t="s">
        <v>27</v>
      </c>
      <c r="N274" s="86" t="s">
        <v>27</v>
      </c>
      <c r="O274" s="86">
        <f t="shared" si="20"/>
        <v>0</v>
      </c>
      <c r="Q274" s="63"/>
      <c r="AD274" s="63"/>
    </row>
    <row r="275" spans="1:30" x14ac:dyDescent="0.25">
      <c r="A275" s="29">
        <f t="shared" si="17"/>
        <v>-1</v>
      </c>
      <c r="B275" s="86">
        <v>203</v>
      </c>
      <c r="C275" s="86">
        <v>0</v>
      </c>
      <c r="D275" s="84">
        <f>IF(A275=1, VLOOKUP(E275,'K Bracing'!$A$1:$F$6,MATCH(F275,'K Bracing'!$A$1:'K Bracing'!$F$1,0),FALSE),99999)</f>
        <v>99999</v>
      </c>
      <c r="E275" s="86" t="s">
        <v>27</v>
      </c>
      <c r="F275" s="86" t="s">
        <v>27</v>
      </c>
      <c r="G275" s="86">
        <f t="shared" si="18"/>
        <v>0</v>
      </c>
      <c r="I275" s="29">
        <f t="shared" si="19"/>
        <v>-1</v>
      </c>
      <c r="J275" s="86">
        <v>203</v>
      </c>
      <c r="K275" s="86">
        <v>0</v>
      </c>
      <c r="L275" s="84">
        <f>IF(I275=1,VLOOKUP(M275,'K Bracing'!$A$1:$F$6,MATCH(N275,'K Bracing'!$A$1:'K Bracing'!$F$1,0),FALSE), 99999)</f>
        <v>99999</v>
      </c>
      <c r="M275" s="86" t="s">
        <v>27</v>
      </c>
      <c r="N275" s="86" t="s">
        <v>27</v>
      </c>
      <c r="O275" s="86">
        <f t="shared" si="20"/>
        <v>0</v>
      </c>
      <c r="Q275" s="63"/>
      <c r="AD275" s="63"/>
    </row>
    <row r="276" spans="1:30" x14ac:dyDescent="0.25">
      <c r="A276" s="29">
        <f t="shared" si="17"/>
        <v>-1</v>
      </c>
      <c r="B276" s="86">
        <v>204</v>
      </c>
      <c r="C276" s="86">
        <v>0</v>
      </c>
      <c r="D276" s="84">
        <f>IF(A276=1, VLOOKUP(E276,'K Bracing'!$A$1:$F$6,MATCH(F276,'K Bracing'!$A$1:'K Bracing'!$F$1,0),FALSE),99999)</f>
        <v>99999</v>
      </c>
      <c r="E276" s="86" t="s">
        <v>27</v>
      </c>
      <c r="F276" s="86" t="s">
        <v>27</v>
      </c>
      <c r="G276" s="86">
        <f t="shared" si="18"/>
        <v>0</v>
      </c>
      <c r="I276" s="29">
        <f t="shared" si="19"/>
        <v>-1</v>
      </c>
      <c r="J276" s="86">
        <v>204</v>
      </c>
      <c r="K276" s="86">
        <v>0</v>
      </c>
      <c r="L276" s="84">
        <f>IF(I276=1,VLOOKUP(M276,'K Bracing'!$A$1:$F$6,MATCH(N276,'K Bracing'!$A$1:'K Bracing'!$F$1,0),FALSE), 99999)</f>
        <v>99999</v>
      </c>
      <c r="M276" s="86" t="s">
        <v>27</v>
      </c>
      <c r="N276" s="86" t="s">
        <v>27</v>
      </c>
      <c r="O276" s="86">
        <f t="shared" si="20"/>
        <v>0</v>
      </c>
      <c r="Q276" s="63"/>
      <c r="AD276" s="63"/>
    </row>
    <row r="277" spans="1:30" x14ac:dyDescent="0.25">
      <c r="A277" s="29">
        <f t="shared" si="17"/>
        <v>-1</v>
      </c>
      <c r="B277" s="86">
        <v>205</v>
      </c>
      <c r="C277" s="86">
        <v>0</v>
      </c>
      <c r="D277" s="84">
        <f>IF(A277=1, VLOOKUP(E277,'K Bracing'!$A$1:$F$6,MATCH(F277,'K Bracing'!$A$1:'K Bracing'!$F$1,0),FALSE),99999)</f>
        <v>99999</v>
      </c>
      <c r="E277" s="86" t="s">
        <v>27</v>
      </c>
      <c r="F277" s="86" t="s">
        <v>27</v>
      </c>
      <c r="G277" s="86">
        <f t="shared" si="18"/>
        <v>0</v>
      </c>
      <c r="I277" s="29">
        <f t="shared" si="19"/>
        <v>-1</v>
      </c>
      <c r="J277" s="86">
        <v>205</v>
      </c>
      <c r="K277" s="86">
        <v>0</v>
      </c>
      <c r="L277" s="84">
        <f>IF(I277=1,VLOOKUP(M277,'K Bracing'!$A$1:$F$6,MATCH(N277,'K Bracing'!$A$1:'K Bracing'!$F$1,0),FALSE), 99999)</f>
        <v>99999</v>
      </c>
      <c r="M277" s="86" t="s">
        <v>27</v>
      </c>
      <c r="N277" s="86" t="s">
        <v>27</v>
      </c>
      <c r="O277" s="86">
        <f t="shared" si="20"/>
        <v>0</v>
      </c>
      <c r="Q277" s="63"/>
      <c r="AD277" s="63"/>
    </row>
    <row r="278" spans="1:30" x14ac:dyDescent="0.25">
      <c r="A278" s="29">
        <f t="shared" si="17"/>
        <v>-1</v>
      </c>
      <c r="B278" s="86">
        <v>206</v>
      </c>
      <c r="C278" s="86">
        <v>0</v>
      </c>
      <c r="D278" s="84">
        <f>IF(A278=1, VLOOKUP(E278,'K Bracing'!$A$1:$F$6,MATCH(F278,'K Bracing'!$A$1:'K Bracing'!$F$1,0),FALSE),99999)</f>
        <v>99999</v>
      </c>
      <c r="E278" s="86" t="s">
        <v>27</v>
      </c>
      <c r="F278" s="86" t="s">
        <v>27</v>
      </c>
      <c r="G278" s="86">
        <f t="shared" si="18"/>
        <v>0</v>
      </c>
      <c r="I278" s="29">
        <f t="shared" si="19"/>
        <v>-1</v>
      </c>
      <c r="J278" s="86">
        <v>206</v>
      </c>
      <c r="K278" s="86">
        <v>0</v>
      </c>
      <c r="L278" s="84">
        <f>IF(I278=1,VLOOKUP(M278,'K Bracing'!$A$1:$F$6,MATCH(N278,'K Bracing'!$A$1:'K Bracing'!$F$1,0),FALSE), 99999)</f>
        <v>99999</v>
      </c>
      <c r="M278" s="86" t="s">
        <v>27</v>
      </c>
      <c r="N278" s="86" t="s">
        <v>27</v>
      </c>
      <c r="O278" s="86">
        <f t="shared" si="20"/>
        <v>0</v>
      </c>
      <c r="Q278" s="63"/>
      <c r="AD278" s="63"/>
    </row>
    <row r="279" spans="1:30" x14ac:dyDescent="0.25">
      <c r="A279" s="29">
        <f t="shared" si="17"/>
        <v>-1</v>
      </c>
      <c r="B279" s="86">
        <v>207</v>
      </c>
      <c r="C279" s="86">
        <v>0</v>
      </c>
      <c r="D279" s="84">
        <f>IF(A279=1, VLOOKUP(E279,'K Bracing'!$A$1:$F$6,MATCH(F279,'K Bracing'!$A$1:'K Bracing'!$F$1,0),FALSE),99999)</f>
        <v>99999</v>
      </c>
      <c r="E279" s="86" t="s">
        <v>27</v>
      </c>
      <c r="F279" s="86" t="s">
        <v>27</v>
      </c>
      <c r="G279" s="86">
        <f t="shared" si="18"/>
        <v>0</v>
      </c>
      <c r="I279" s="29">
        <f t="shared" si="19"/>
        <v>-1</v>
      </c>
      <c r="J279" s="86">
        <v>207</v>
      </c>
      <c r="K279" s="86">
        <v>0</v>
      </c>
      <c r="L279" s="84">
        <f>IF(I279=1,VLOOKUP(M279,'K Bracing'!$A$1:$F$6,MATCH(N279,'K Bracing'!$A$1:'K Bracing'!$F$1,0),FALSE), 99999)</f>
        <v>99999</v>
      </c>
      <c r="M279" s="86" t="s">
        <v>27</v>
      </c>
      <c r="N279" s="86" t="s">
        <v>27</v>
      </c>
      <c r="O279" s="86">
        <f t="shared" si="20"/>
        <v>0</v>
      </c>
      <c r="Q279" s="63"/>
      <c r="AD279" s="63"/>
    </row>
    <row r="280" spans="1:30" x14ac:dyDescent="0.25">
      <c r="A280" s="29">
        <f t="shared" si="17"/>
        <v>-1</v>
      </c>
      <c r="B280" s="86">
        <v>208</v>
      </c>
      <c r="C280" s="86">
        <v>0</v>
      </c>
      <c r="D280" s="84">
        <f>IF(A280=1, VLOOKUP(E280,'K Bracing'!$A$1:$F$6,MATCH(F280,'K Bracing'!$A$1:'K Bracing'!$F$1,0),FALSE),99999)</f>
        <v>99999</v>
      </c>
      <c r="E280" s="86" t="s">
        <v>27</v>
      </c>
      <c r="F280" s="86" t="s">
        <v>27</v>
      </c>
      <c r="G280" s="86">
        <f t="shared" si="18"/>
        <v>0</v>
      </c>
      <c r="I280" s="29">
        <f t="shared" si="19"/>
        <v>-1</v>
      </c>
      <c r="J280" s="86">
        <v>208</v>
      </c>
      <c r="K280" s="86">
        <v>0</v>
      </c>
      <c r="L280" s="84">
        <f>IF(I280=1,VLOOKUP(M280,'K Bracing'!$A$1:$F$6,MATCH(N280,'K Bracing'!$A$1:'K Bracing'!$F$1,0),FALSE), 99999)</f>
        <v>99999</v>
      </c>
      <c r="M280" s="86" t="s">
        <v>27</v>
      </c>
      <c r="N280" s="86" t="s">
        <v>27</v>
      </c>
      <c r="O280" s="86">
        <f t="shared" si="20"/>
        <v>0</v>
      </c>
      <c r="Q280" s="63"/>
      <c r="AD280" s="63"/>
    </row>
    <row r="281" spans="1:30" x14ac:dyDescent="0.25">
      <c r="A281" s="29">
        <f t="shared" si="17"/>
        <v>-1</v>
      </c>
      <c r="B281" s="86">
        <v>209</v>
      </c>
      <c r="C281" s="86">
        <v>0</v>
      </c>
      <c r="D281" s="84">
        <f>IF(A281=1, VLOOKUP(E281,'K Bracing'!$A$1:$F$6,MATCH(F281,'K Bracing'!$A$1:'K Bracing'!$F$1,0),FALSE),99999)</f>
        <v>99999</v>
      </c>
      <c r="E281" s="86" t="s">
        <v>27</v>
      </c>
      <c r="F281" s="86" t="s">
        <v>27</v>
      </c>
      <c r="G281" s="86">
        <f t="shared" si="18"/>
        <v>0</v>
      </c>
      <c r="I281" s="29">
        <f t="shared" si="19"/>
        <v>-1</v>
      </c>
      <c r="J281" s="86">
        <v>209</v>
      </c>
      <c r="K281" s="86">
        <v>0</v>
      </c>
      <c r="L281" s="84">
        <f>IF(I281=1,VLOOKUP(M281,'K Bracing'!$A$1:$F$6,MATCH(N281,'K Bracing'!$A$1:'K Bracing'!$F$1,0),FALSE), 99999)</f>
        <v>99999</v>
      </c>
      <c r="M281" s="86" t="s">
        <v>27</v>
      </c>
      <c r="N281" s="86" t="s">
        <v>27</v>
      </c>
      <c r="O281" s="86">
        <f t="shared" si="20"/>
        <v>0</v>
      </c>
      <c r="Q281" s="63"/>
      <c r="AD281" s="63"/>
    </row>
    <row r="282" spans="1:30" x14ac:dyDescent="0.25">
      <c r="A282" s="29">
        <f t="shared" si="17"/>
        <v>-1</v>
      </c>
      <c r="B282" s="86">
        <v>210</v>
      </c>
      <c r="C282" s="86">
        <v>0</v>
      </c>
      <c r="D282" s="84">
        <f>IF(A282=1, VLOOKUP(E282,'K Bracing'!$A$1:$F$6,MATCH(F282,'K Bracing'!$A$1:'K Bracing'!$F$1,0),FALSE),99999)</f>
        <v>99999</v>
      </c>
      <c r="E282" s="86" t="s">
        <v>27</v>
      </c>
      <c r="F282" s="86" t="s">
        <v>27</v>
      </c>
      <c r="G282" s="86">
        <f t="shared" si="18"/>
        <v>0</v>
      </c>
      <c r="I282" s="29">
        <f t="shared" si="19"/>
        <v>-1</v>
      </c>
      <c r="J282" s="86">
        <v>210</v>
      </c>
      <c r="K282" s="86">
        <v>0</v>
      </c>
      <c r="L282" s="84">
        <f>IF(I282=1,VLOOKUP(M282,'K Bracing'!$A$1:$F$6,MATCH(N282,'K Bracing'!$A$1:'K Bracing'!$F$1,0),FALSE), 99999)</f>
        <v>99999</v>
      </c>
      <c r="M282" s="86" t="s">
        <v>27</v>
      </c>
      <c r="N282" s="86" t="s">
        <v>27</v>
      </c>
      <c r="O282" s="86">
        <f t="shared" si="20"/>
        <v>0</v>
      </c>
      <c r="Q282" s="63"/>
      <c r="AD282" s="63"/>
    </row>
    <row r="283" spans="1:30" x14ac:dyDescent="0.25">
      <c r="A283" s="29">
        <f t="shared" si="17"/>
        <v>-1</v>
      </c>
      <c r="B283" s="86">
        <v>211</v>
      </c>
      <c r="C283" s="86">
        <v>0</v>
      </c>
      <c r="D283" s="84">
        <f>IF(A283=1, VLOOKUP(E283,'K Bracing'!$A$1:$F$6,MATCH(F283,'K Bracing'!$A$1:'K Bracing'!$F$1,0),FALSE),99999)</f>
        <v>99999</v>
      </c>
      <c r="E283" s="86" t="s">
        <v>27</v>
      </c>
      <c r="F283" s="86" t="s">
        <v>27</v>
      </c>
      <c r="G283" s="86">
        <f t="shared" si="18"/>
        <v>0</v>
      </c>
      <c r="I283" s="29">
        <f t="shared" si="19"/>
        <v>-1</v>
      </c>
      <c r="J283" s="86">
        <v>211</v>
      </c>
      <c r="K283" s="86">
        <v>0</v>
      </c>
      <c r="L283" s="84">
        <f>IF(I283=1,VLOOKUP(M283,'K Bracing'!$A$1:$F$6,MATCH(N283,'K Bracing'!$A$1:'K Bracing'!$F$1,0),FALSE), 99999)</f>
        <v>99999</v>
      </c>
      <c r="M283" s="86" t="s">
        <v>27</v>
      </c>
      <c r="N283" s="86" t="s">
        <v>27</v>
      </c>
      <c r="O283" s="86">
        <f t="shared" si="20"/>
        <v>0</v>
      </c>
      <c r="Q283" s="63"/>
      <c r="AD283" s="63"/>
    </row>
    <row r="284" spans="1:30" x14ac:dyDescent="0.25">
      <c r="A284" s="29">
        <f t="shared" si="17"/>
        <v>-1</v>
      </c>
      <c r="B284" s="86">
        <v>212</v>
      </c>
      <c r="C284" s="86">
        <v>0</v>
      </c>
      <c r="D284" s="84">
        <f>IF(A284=1, VLOOKUP(E284,'K Bracing'!$A$1:$F$6,MATCH(F284,'K Bracing'!$A$1:'K Bracing'!$F$1,0),FALSE),99999)</f>
        <v>99999</v>
      </c>
      <c r="E284" s="86" t="s">
        <v>27</v>
      </c>
      <c r="F284" s="86" t="s">
        <v>27</v>
      </c>
      <c r="G284" s="86">
        <f t="shared" si="18"/>
        <v>0</v>
      </c>
      <c r="I284" s="29">
        <f t="shared" si="19"/>
        <v>-1</v>
      </c>
      <c r="J284" s="86">
        <v>212</v>
      </c>
      <c r="K284" s="86">
        <v>0</v>
      </c>
      <c r="L284" s="84">
        <f>IF(I284=1,VLOOKUP(M284,'K Bracing'!$A$1:$F$6,MATCH(N284,'K Bracing'!$A$1:'K Bracing'!$F$1,0),FALSE), 99999)</f>
        <v>99999</v>
      </c>
      <c r="M284" s="86" t="s">
        <v>27</v>
      </c>
      <c r="N284" s="86" t="s">
        <v>27</v>
      </c>
      <c r="O284" s="86">
        <f t="shared" si="20"/>
        <v>0</v>
      </c>
      <c r="Q284" s="63"/>
      <c r="AD284" s="63"/>
    </row>
    <row r="285" spans="1:30" x14ac:dyDescent="0.25">
      <c r="A285" s="29">
        <f t="shared" si="17"/>
        <v>-1</v>
      </c>
      <c r="B285" s="86">
        <v>213</v>
      </c>
      <c r="C285" s="86">
        <v>0</v>
      </c>
      <c r="D285" s="84">
        <f>IF(A285=1, VLOOKUP(E285,'K Bracing'!$A$1:$F$6,MATCH(F285,'K Bracing'!$A$1:'K Bracing'!$F$1,0),FALSE),99999)</f>
        <v>99999</v>
      </c>
      <c r="E285" s="86" t="s">
        <v>27</v>
      </c>
      <c r="F285" s="86" t="s">
        <v>27</v>
      </c>
      <c r="G285" s="86">
        <f t="shared" si="18"/>
        <v>0</v>
      </c>
      <c r="I285" s="29">
        <f t="shared" si="19"/>
        <v>-1</v>
      </c>
      <c r="J285" s="86">
        <v>213</v>
      </c>
      <c r="K285" s="86">
        <v>0</v>
      </c>
      <c r="L285" s="84">
        <f>IF(I285=1,VLOOKUP(M285,'K Bracing'!$A$1:$F$6,MATCH(N285,'K Bracing'!$A$1:'K Bracing'!$F$1,0),FALSE), 99999)</f>
        <v>99999</v>
      </c>
      <c r="M285" s="86" t="s">
        <v>27</v>
      </c>
      <c r="N285" s="86" t="s">
        <v>27</v>
      </c>
      <c r="O285" s="86">
        <f t="shared" si="20"/>
        <v>0</v>
      </c>
      <c r="Q285" s="63"/>
      <c r="AD285" s="63"/>
    </row>
    <row r="286" spans="1:30" x14ac:dyDescent="0.25">
      <c r="A286" s="29">
        <f t="shared" si="17"/>
        <v>-1</v>
      </c>
      <c r="B286" s="86">
        <v>214</v>
      </c>
      <c r="C286" s="86">
        <v>0</v>
      </c>
      <c r="D286" s="84">
        <f>IF(A286=1, VLOOKUP(E286,'K Bracing'!$A$1:$F$6,MATCH(F286,'K Bracing'!$A$1:'K Bracing'!$F$1,0),FALSE),99999)</f>
        <v>99999</v>
      </c>
      <c r="E286" s="86" t="s">
        <v>27</v>
      </c>
      <c r="F286" s="86" t="s">
        <v>27</v>
      </c>
      <c r="G286" s="86">
        <f t="shared" si="18"/>
        <v>0</v>
      </c>
      <c r="I286" s="29">
        <f t="shared" si="19"/>
        <v>-1</v>
      </c>
      <c r="J286" s="86">
        <v>214</v>
      </c>
      <c r="K286" s="86">
        <v>0</v>
      </c>
      <c r="L286" s="84">
        <f>IF(I286=1,VLOOKUP(M286,'K Bracing'!$A$1:$F$6,MATCH(N286,'K Bracing'!$A$1:'K Bracing'!$F$1,0),FALSE), 99999)</f>
        <v>99999</v>
      </c>
      <c r="M286" s="86" t="s">
        <v>27</v>
      </c>
      <c r="N286" s="86" t="s">
        <v>27</v>
      </c>
      <c r="O286" s="86">
        <f t="shared" si="20"/>
        <v>0</v>
      </c>
      <c r="Q286" s="63"/>
      <c r="AD286" s="63"/>
    </row>
    <row r="287" spans="1:30" x14ac:dyDescent="0.25">
      <c r="A287" s="29">
        <f t="shared" si="17"/>
        <v>-1</v>
      </c>
      <c r="B287" s="86">
        <v>215</v>
      </c>
      <c r="C287" s="86">
        <v>0</v>
      </c>
      <c r="D287" s="84">
        <f>IF(A287=1, VLOOKUP(E287,'K Bracing'!$A$1:$F$6,MATCH(F287,'K Bracing'!$A$1:'K Bracing'!$F$1,0),FALSE),99999)</f>
        <v>99999</v>
      </c>
      <c r="E287" s="86" t="s">
        <v>27</v>
      </c>
      <c r="F287" s="86" t="s">
        <v>27</v>
      </c>
      <c r="G287" s="86">
        <f t="shared" si="18"/>
        <v>0</v>
      </c>
      <c r="I287" s="29">
        <f t="shared" si="19"/>
        <v>-1</v>
      </c>
      <c r="J287" s="86">
        <v>215</v>
      </c>
      <c r="K287" s="86">
        <v>0</v>
      </c>
      <c r="L287" s="84">
        <f>IF(I287=1,VLOOKUP(M287,'K Bracing'!$A$1:$F$6,MATCH(N287,'K Bracing'!$A$1:'K Bracing'!$F$1,0),FALSE), 99999)</f>
        <v>99999</v>
      </c>
      <c r="M287" s="86" t="s">
        <v>27</v>
      </c>
      <c r="N287" s="86" t="s">
        <v>27</v>
      </c>
      <c r="O287" s="86">
        <f t="shared" si="20"/>
        <v>0</v>
      </c>
      <c r="Q287" s="63"/>
      <c r="AD287" s="63"/>
    </row>
    <row r="288" spans="1:30" x14ac:dyDescent="0.25">
      <c r="A288" s="29">
        <f t="shared" si="17"/>
        <v>-1</v>
      </c>
      <c r="B288" s="86">
        <v>216</v>
      </c>
      <c r="C288" s="86">
        <v>0</v>
      </c>
      <c r="D288" s="84">
        <f>IF(A288=1, VLOOKUP(E288,'K Bracing'!$A$1:$F$6,MATCH(F288,'K Bracing'!$A$1:'K Bracing'!$F$1,0),FALSE),99999)</f>
        <v>99999</v>
      </c>
      <c r="E288" s="86" t="s">
        <v>27</v>
      </c>
      <c r="F288" s="86" t="s">
        <v>27</v>
      </c>
      <c r="G288" s="86">
        <f t="shared" si="18"/>
        <v>0</v>
      </c>
      <c r="I288" s="29">
        <f t="shared" si="19"/>
        <v>-1</v>
      </c>
      <c r="J288" s="86">
        <v>216</v>
      </c>
      <c r="K288" s="86">
        <v>0</v>
      </c>
      <c r="L288" s="84">
        <f>IF(I288=1,VLOOKUP(M288,'K Bracing'!$A$1:$F$6,MATCH(N288,'K Bracing'!$A$1:'K Bracing'!$F$1,0),FALSE), 99999)</f>
        <v>99999</v>
      </c>
      <c r="M288" s="86" t="s">
        <v>27</v>
      </c>
      <c r="N288" s="86" t="s">
        <v>27</v>
      </c>
      <c r="O288" s="86">
        <f t="shared" si="20"/>
        <v>0</v>
      </c>
      <c r="Q288" s="63"/>
      <c r="AD288" s="63"/>
    </row>
    <row r="289" spans="1:30" x14ac:dyDescent="0.25">
      <c r="A289" s="29">
        <f t="shared" si="17"/>
        <v>-1</v>
      </c>
      <c r="B289" s="86">
        <v>217</v>
      </c>
      <c r="C289" s="86">
        <v>0</v>
      </c>
      <c r="D289" s="84">
        <f>IF(A289=1, VLOOKUP(E289,'K Bracing'!$A$1:$F$6,MATCH(F289,'K Bracing'!$A$1:'K Bracing'!$F$1,0),FALSE),99999)</f>
        <v>99999</v>
      </c>
      <c r="E289" s="86" t="s">
        <v>27</v>
      </c>
      <c r="F289" s="86" t="s">
        <v>27</v>
      </c>
      <c r="G289" s="86">
        <f t="shared" si="18"/>
        <v>0</v>
      </c>
      <c r="I289" s="29">
        <f t="shared" si="19"/>
        <v>-1</v>
      </c>
      <c r="J289" s="86">
        <v>217</v>
      </c>
      <c r="K289" s="86">
        <v>0</v>
      </c>
      <c r="L289" s="84">
        <f>IF(I289=1,VLOOKUP(M289,'K Bracing'!$A$1:$F$6,MATCH(N289,'K Bracing'!$A$1:'K Bracing'!$F$1,0),FALSE), 99999)</f>
        <v>99999</v>
      </c>
      <c r="M289" s="86" t="s">
        <v>27</v>
      </c>
      <c r="N289" s="86" t="s">
        <v>27</v>
      </c>
      <c r="O289" s="86">
        <f t="shared" si="20"/>
        <v>0</v>
      </c>
      <c r="Q289" s="63"/>
      <c r="AD289" s="63"/>
    </row>
    <row r="290" spans="1:30" x14ac:dyDescent="0.25">
      <c r="A290" s="29">
        <f t="shared" si="17"/>
        <v>-1</v>
      </c>
      <c r="B290" s="86">
        <v>218</v>
      </c>
      <c r="C290" s="86">
        <v>0</v>
      </c>
      <c r="D290" s="84">
        <f>IF(A290=1, VLOOKUP(E290,'K Bracing'!$A$1:$F$6,MATCH(F290,'K Bracing'!$A$1:'K Bracing'!$F$1,0),FALSE),99999)</f>
        <v>99999</v>
      </c>
      <c r="E290" s="86" t="s">
        <v>27</v>
      </c>
      <c r="F290" s="86" t="s">
        <v>27</v>
      </c>
      <c r="G290" s="86">
        <f t="shared" si="18"/>
        <v>0</v>
      </c>
      <c r="I290" s="29">
        <f t="shared" si="19"/>
        <v>-1</v>
      </c>
      <c r="J290" s="86">
        <v>218</v>
      </c>
      <c r="K290" s="86">
        <v>0</v>
      </c>
      <c r="L290" s="84">
        <f>IF(I290=1,VLOOKUP(M290,'K Bracing'!$A$1:$F$6,MATCH(N290,'K Bracing'!$A$1:'K Bracing'!$F$1,0),FALSE), 99999)</f>
        <v>99999</v>
      </c>
      <c r="M290" s="86" t="s">
        <v>27</v>
      </c>
      <c r="N290" s="86" t="s">
        <v>27</v>
      </c>
      <c r="O290" s="86">
        <f t="shared" si="20"/>
        <v>0</v>
      </c>
      <c r="Q290" s="63"/>
      <c r="AD290" s="63"/>
    </row>
    <row r="291" spans="1:30" x14ac:dyDescent="0.25">
      <c r="A291" s="29">
        <f t="shared" si="17"/>
        <v>-1</v>
      </c>
      <c r="B291" s="86">
        <v>219</v>
      </c>
      <c r="C291" s="86">
        <v>0</v>
      </c>
      <c r="D291" s="84">
        <f>IF(A291=1, VLOOKUP(E291,'K Bracing'!$A$1:$F$6,MATCH(F291,'K Bracing'!$A$1:'K Bracing'!$F$1,0),FALSE),99999)</f>
        <v>99999</v>
      </c>
      <c r="E291" s="86" t="s">
        <v>27</v>
      </c>
      <c r="F291" s="86" t="s">
        <v>27</v>
      </c>
      <c r="G291" s="86">
        <f t="shared" si="18"/>
        <v>0</v>
      </c>
      <c r="I291" s="29">
        <f t="shared" si="19"/>
        <v>-1</v>
      </c>
      <c r="J291" s="86">
        <v>219</v>
      </c>
      <c r="K291" s="86">
        <v>0</v>
      </c>
      <c r="L291" s="84">
        <f>IF(I291=1,VLOOKUP(M291,'K Bracing'!$A$1:$F$6,MATCH(N291,'K Bracing'!$A$1:'K Bracing'!$F$1,0),FALSE), 99999)</f>
        <v>99999</v>
      </c>
      <c r="M291" s="86" t="s">
        <v>27</v>
      </c>
      <c r="N291" s="86" t="s">
        <v>27</v>
      </c>
      <c r="O291" s="86">
        <f t="shared" si="20"/>
        <v>0</v>
      </c>
      <c r="Q291" s="63"/>
      <c r="AD291" s="63"/>
    </row>
    <row r="292" spans="1:30" x14ac:dyDescent="0.25">
      <c r="A292" s="29">
        <f t="shared" si="17"/>
        <v>-1</v>
      </c>
      <c r="B292" s="86">
        <v>220</v>
      </c>
      <c r="C292" s="86">
        <v>0</v>
      </c>
      <c r="D292" s="84">
        <f>IF(A292=1, VLOOKUP(E292,'K Bracing'!$A$1:$F$6,MATCH(F292,'K Bracing'!$A$1:'K Bracing'!$F$1,0),FALSE),99999)</f>
        <v>99999</v>
      </c>
      <c r="E292" s="86" t="s">
        <v>27</v>
      </c>
      <c r="F292" s="86" t="s">
        <v>27</v>
      </c>
      <c r="G292" s="86">
        <f t="shared" si="18"/>
        <v>0</v>
      </c>
      <c r="I292" s="29">
        <f t="shared" si="19"/>
        <v>-1</v>
      </c>
      <c r="J292" s="86">
        <v>220</v>
      </c>
      <c r="K292" s="86">
        <v>0</v>
      </c>
      <c r="L292" s="84">
        <f>IF(I292=1,VLOOKUP(M292,'K Bracing'!$A$1:$F$6,MATCH(N292,'K Bracing'!$A$1:'K Bracing'!$F$1,0),FALSE), 99999)</f>
        <v>99999</v>
      </c>
      <c r="M292" s="86" t="s">
        <v>27</v>
      </c>
      <c r="N292" s="86" t="s">
        <v>27</v>
      </c>
      <c r="O292" s="86">
        <f t="shared" si="20"/>
        <v>0</v>
      </c>
      <c r="Q292" s="63"/>
      <c r="AD292" s="63"/>
    </row>
    <row r="293" spans="1:30" x14ac:dyDescent="0.25">
      <c r="A293" s="29">
        <f t="shared" si="17"/>
        <v>-1</v>
      </c>
      <c r="B293" s="86">
        <v>221</v>
      </c>
      <c r="C293" s="86">
        <v>0</v>
      </c>
      <c r="D293" s="84">
        <f>IF(A293=1, VLOOKUP(E293,'K Bracing'!$A$1:$F$6,MATCH(F293,'K Bracing'!$A$1:'K Bracing'!$F$1,0),FALSE),99999)</f>
        <v>99999</v>
      </c>
      <c r="E293" s="86" t="s">
        <v>27</v>
      </c>
      <c r="F293" s="86" t="s">
        <v>27</v>
      </c>
      <c r="G293" s="86">
        <f t="shared" si="18"/>
        <v>0</v>
      </c>
      <c r="I293" s="29">
        <f t="shared" si="19"/>
        <v>-1</v>
      </c>
      <c r="J293" s="86">
        <v>221</v>
      </c>
      <c r="K293" s="86">
        <v>0</v>
      </c>
      <c r="L293" s="84">
        <f>IF(I293=1,VLOOKUP(M293,'K Bracing'!$A$1:$F$6,MATCH(N293,'K Bracing'!$A$1:'K Bracing'!$F$1,0),FALSE), 99999)</f>
        <v>99999</v>
      </c>
      <c r="M293" s="86" t="s">
        <v>27</v>
      </c>
      <c r="N293" s="86" t="s">
        <v>27</v>
      </c>
      <c r="O293" s="86">
        <f t="shared" si="20"/>
        <v>0</v>
      </c>
      <c r="Q293" s="63"/>
      <c r="AD293" s="63"/>
    </row>
    <row r="294" spans="1:30" x14ac:dyDescent="0.25">
      <c r="A294" s="29">
        <f t="shared" si="17"/>
        <v>-1</v>
      </c>
      <c r="B294" s="86">
        <v>222</v>
      </c>
      <c r="C294" s="86">
        <v>0</v>
      </c>
      <c r="D294" s="84">
        <f>IF(A294=1, VLOOKUP(E294,'K Bracing'!$A$1:$F$6,MATCH(F294,'K Bracing'!$A$1:'K Bracing'!$F$1,0),FALSE),99999)</f>
        <v>99999</v>
      </c>
      <c r="E294" s="86" t="s">
        <v>27</v>
      </c>
      <c r="F294" s="86" t="s">
        <v>27</v>
      </c>
      <c r="G294" s="86">
        <f t="shared" si="18"/>
        <v>0</v>
      </c>
      <c r="I294" s="29">
        <f t="shared" si="19"/>
        <v>-1</v>
      </c>
      <c r="J294" s="86">
        <v>222</v>
      </c>
      <c r="K294" s="86">
        <v>0</v>
      </c>
      <c r="L294" s="84">
        <f>IF(I294=1,VLOOKUP(M294,'K Bracing'!$A$1:$F$6,MATCH(N294,'K Bracing'!$A$1:'K Bracing'!$F$1,0),FALSE), 99999)</f>
        <v>99999</v>
      </c>
      <c r="M294" s="86" t="s">
        <v>27</v>
      </c>
      <c r="N294" s="86" t="s">
        <v>27</v>
      </c>
      <c r="O294" s="86">
        <f t="shared" si="20"/>
        <v>0</v>
      </c>
      <c r="Q294" s="63"/>
      <c r="AD294" s="63"/>
    </row>
    <row r="295" spans="1:30" x14ac:dyDescent="0.25">
      <c r="A295" s="29">
        <f t="shared" si="17"/>
        <v>-1</v>
      </c>
      <c r="B295" s="86">
        <v>223</v>
      </c>
      <c r="C295" s="86">
        <v>0</v>
      </c>
      <c r="D295" s="84">
        <f>IF(A295=1, VLOOKUP(E295,'K Bracing'!$A$1:$F$6,MATCH(F295,'K Bracing'!$A$1:'K Bracing'!$F$1,0),FALSE),99999)</f>
        <v>99999</v>
      </c>
      <c r="E295" s="86" t="s">
        <v>27</v>
      </c>
      <c r="F295" s="86" t="s">
        <v>27</v>
      </c>
      <c r="G295" s="86">
        <f t="shared" si="18"/>
        <v>0</v>
      </c>
      <c r="I295" s="29">
        <f t="shared" si="19"/>
        <v>-1</v>
      </c>
      <c r="J295" s="86">
        <v>223</v>
      </c>
      <c r="K295" s="86">
        <v>0</v>
      </c>
      <c r="L295" s="84">
        <f>IF(I295=1,VLOOKUP(M295,'K Bracing'!$A$1:$F$6,MATCH(N295,'K Bracing'!$A$1:'K Bracing'!$F$1,0),FALSE), 99999)</f>
        <v>99999</v>
      </c>
      <c r="M295" s="86" t="s">
        <v>27</v>
      </c>
      <c r="N295" s="86" t="s">
        <v>27</v>
      </c>
      <c r="O295" s="86">
        <f t="shared" si="20"/>
        <v>0</v>
      </c>
      <c r="Q295" s="63"/>
      <c r="AD295" s="63"/>
    </row>
    <row r="296" spans="1:30" x14ac:dyDescent="0.25">
      <c r="A296" s="29">
        <f t="shared" si="17"/>
        <v>-1</v>
      </c>
      <c r="B296" s="86">
        <v>224</v>
      </c>
      <c r="C296" s="86">
        <v>0</v>
      </c>
      <c r="D296" s="84">
        <f>IF(A296=1, VLOOKUP(E296,'K Bracing'!$A$1:$F$6,MATCH(F296,'K Bracing'!$A$1:'K Bracing'!$F$1,0),FALSE),99999)</f>
        <v>99999</v>
      </c>
      <c r="E296" s="86" t="s">
        <v>27</v>
      </c>
      <c r="F296" s="86" t="s">
        <v>27</v>
      </c>
      <c r="G296" s="86">
        <f t="shared" si="18"/>
        <v>0</v>
      </c>
      <c r="I296" s="29">
        <f t="shared" si="19"/>
        <v>-1</v>
      </c>
      <c r="J296" s="86">
        <v>224</v>
      </c>
      <c r="K296" s="86">
        <v>0</v>
      </c>
      <c r="L296" s="84">
        <f>IF(I296=1,VLOOKUP(M296,'K Bracing'!$A$1:$F$6,MATCH(N296,'K Bracing'!$A$1:'K Bracing'!$F$1,0),FALSE), 99999)</f>
        <v>99999</v>
      </c>
      <c r="M296" s="86" t="s">
        <v>27</v>
      </c>
      <c r="N296" s="86" t="s">
        <v>27</v>
      </c>
      <c r="O296" s="86">
        <f t="shared" si="20"/>
        <v>0</v>
      </c>
      <c r="Q296" s="63"/>
      <c r="AD296" s="63"/>
    </row>
    <row r="297" spans="1:30" x14ac:dyDescent="0.25">
      <c r="A297" s="29">
        <f t="shared" si="17"/>
        <v>-1</v>
      </c>
      <c r="B297" s="86">
        <v>225</v>
      </c>
      <c r="C297" s="86">
        <v>0</v>
      </c>
      <c r="D297" s="84">
        <f>IF(A297=1, VLOOKUP(E297,'K Bracing'!$A$1:$F$6,MATCH(F297,'K Bracing'!$A$1:'K Bracing'!$F$1,0),FALSE),99999)</f>
        <v>99999</v>
      </c>
      <c r="E297" s="86" t="s">
        <v>27</v>
      </c>
      <c r="F297" s="86" t="s">
        <v>27</v>
      </c>
      <c r="G297" s="86">
        <f t="shared" si="18"/>
        <v>0</v>
      </c>
      <c r="I297" s="29">
        <f t="shared" si="19"/>
        <v>-1</v>
      </c>
      <c r="J297" s="86">
        <v>225</v>
      </c>
      <c r="K297" s="86">
        <v>0</v>
      </c>
      <c r="L297" s="84">
        <f>IF(I297=1,VLOOKUP(M297,'K Bracing'!$A$1:$F$6,MATCH(N297,'K Bracing'!$A$1:'K Bracing'!$F$1,0),FALSE), 99999)</f>
        <v>99999</v>
      </c>
      <c r="M297" s="86" t="s">
        <v>27</v>
      </c>
      <c r="N297" s="86" t="s">
        <v>27</v>
      </c>
      <c r="O297" s="86">
        <f t="shared" si="20"/>
        <v>0</v>
      </c>
      <c r="Q297" s="63"/>
      <c r="AD297" s="63"/>
    </row>
    <row r="298" spans="1:30" x14ac:dyDescent="0.25">
      <c r="A298" s="29">
        <f t="shared" si="17"/>
        <v>-1</v>
      </c>
      <c r="B298" s="86">
        <v>226</v>
      </c>
      <c r="C298" s="86">
        <v>0</v>
      </c>
      <c r="D298" s="84">
        <f>IF(A298=1, VLOOKUP(E298,'K Bracing'!$A$1:$F$6,MATCH(F298,'K Bracing'!$A$1:'K Bracing'!$F$1,0),FALSE),99999)</f>
        <v>99999</v>
      </c>
      <c r="E298" s="86" t="s">
        <v>27</v>
      </c>
      <c r="F298" s="86" t="s">
        <v>27</v>
      </c>
      <c r="G298" s="86">
        <f t="shared" si="18"/>
        <v>0</v>
      </c>
      <c r="I298" s="29">
        <f t="shared" si="19"/>
        <v>-1</v>
      </c>
      <c r="J298" s="86">
        <v>226</v>
      </c>
      <c r="K298" s="86">
        <v>0</v>
      </c>
      <c r="L298" s="84">
        <f>IF(I298=1,VLOOKUP(M298,'K Bracing'!$A$1:$F$6,MATCH(N298,'K Bracing'!$A$1:'K Bracing'!$F$1,0),FALSE), 99999)</f>
        <v>99999</v>
      </c>
      <c r="M298" s="86" t="s">
        <v>27</v>
      </c>
      <c r="N298" s="86" t="s">
        <v>27</v>
      </c>
      <c r="O298" s="86">
        <f t="shared" si="20"/>
        <v>0</v>
      </c>
      <c r="Q298" s="63"/>
      <c r="AD298" s="63"/>
    </row>
    <row r="299" spans="1:30" x14ac:dyDescent="0.25">
      <c r="A299" s="29">
        <f t="shared" si="17"/>
        <v>-1</v>
      </c>
      <c r="B299" s="86">
        <v>227</v>
      </c>
      <c r="C299" s="86">
        <v>0</v>
      </c>
      <c r="D299" s="84">
        <f>IF(A299=1, VLOOKUP(E299,'K Bracing'!$A$1:$F$6,MATCH(F299,'K Bracing'!$A$1:'K Bracing'!$F$1,0),FALSE),99999)</f>
        <v>99999</v>
      </c>
      <c r="E299" s="86" t="s">
        <v>27</v>
      </c>
      <c r="F299" s="86" t="s">
        <v>27</v>
      </c>
      <c r="G299" s="86">
        <f t="shared" si="18"/>
        <v>0</v>
      </c>
      <c r="I299" s="29">
        <f t="shared" si="19"/>
        <v>-1</v>
      </c>
      <c r="J299" s="86">
        <v>227</v>
      </c>
      <c r="K299" s="86">
        <v>0</v>
      </c>
      <c r="L299" s="84">
        <f>IF(I299=1,VLOOKUP(M299,'K Bracing'!$A$1:$F$6,MATCH(N299,'K Bracing'!$A$1:'K Bracing'!$F$1,0),FALSE), 99999)</f>
        <v>99999</v>
      </c>
      <c r="M299" s="86" t="s">
        <v>27</v>
      </c>
      <c r="N299" s="86" t="s">
        <v>27</v>
      </c>
      <c r="O299" s="86">
        <f t="shared" si="20"/>
        <v>0</v>
      </c>
      <c r="Q299" s="63"/>
      <c r="AD299" s="63"/>
    </row>
    <row r="300" spans="1:30" x14ac:dyDescent="0.25">
      <c r="A300" s="29">
        <f t="shared" si="17"/>
        <v>-1</v>
      </c>
      <c r="B300" s="86">
        <v>228</v>
      </c>
      <c r="C300" s="86">
        <v>0</v>
      </c>
      <c r="D300" s="84">
        <f>IF(A300=1, VLOOKUP(E300,'K Bracing'!$A$1:$F$6,MATCH(F300,'K Bracing'!$A$1:'K Bracing'!$F$1,0),FALSE),99999)</f>
        <v>99999</v>
      </c>
      <c r="E300" s="86" t="s">
        <v>27</v>
      </c>
      <c r="F300" s="86" t="s">
        <v>27</v>
      </c>
      <c r="G300" s="86">
        <f t="shared" si="18"/>
        <v>0</v>
      </c>
      <c r="I300" s="29">
        <f t="shared" si="19"/>
        <v>-1</v>
      </c>
      <c r="J300" s="86">
        <v>228</v>
      </c>
      <c r="K300" s="86">
        <v>0</v>
      </c>
      <c r="L300" s="84">
        <f>IF(I300=1,VLOOKUP(M300,'K Bracing'!$A$1:$F$6,MATCH(N300,'K Bracing'!$A$1:'K Bracing'!$F$1,0),FALSE), 99999)</f>
        <v>99999</v>
      </c>
      <c r="M300" s="86" t="s">
        <v>27</v>
      </c>
      <c r="N300" s="86" t="s">
        <v>27</v>
      </c>
      <c r="O300" s="86">
        <f t="shared" si="20"/>
        <v>0</v>
      </c>
      <c r="Q300" s="63"/>
      <c r="AD300" s="63"/>
    </row>
    <row r="301" spans="1:30" x14ac:dyDescent="0.25">
      <c r="A301" s="29">
        <f t="shared" si="17"/>
        <v>-1</v>
      </c>
      <c r="B301" s="86">
        <v>229</v>
      </c>
      <c r="C301" s="86">
        <v>0</v>
      </c>
      <c r="D301" s="84">
        <f>IF(A301=1, VLOOKUP(E301,'K Bracing'!$A$1:$F$6,MATCH(F301,'K Bracing'!$A$1:'K Bracing'!$F$1,0),FALSE),99999)</f>
        <v>99999</v>
      </c>
      <c r="E301" s="86" t="s">
        <v>27</v>
      </c>
      <c r="F301" s="86" t="s">
        <v>27</v>
      </c>
      <c r="G301" s="86">
        <f t="shared" si="18"/>
        <v>0</v>
      </c>
      <c r="I301" s="29">
        <f t="shared" si="19"/>
        <v>-1</v>
      </c>
      <c r="J301" s="86">
        <v>229</v>
      </c>
      <c r="K301" s="86">
        <v>0</v>
      </c>
      <c r="L301" s="84">
        <f>IF(I301=1,VLOOKUP(M301,'K Bracing'!$A$1:$F$6,MATCH(N301,'K Bracing'!$A$1:'K Bracing'!$F$1,0),FALSE), 99999)</f>
        <v>99999</v>
      </c>
      <c r="M301" s="86" t="s">
        <v>27</v>
      </c>
      <c r="N301" s="86" t="s">
        <v>27</v>
      </c>
      <c r="O301" s="86">
        <f t="shared" si="20"/>
        <v>0</v>
      </c>
      <c r="Q301" s="63"/>
      <c r="AD301" s="63"/>
    </row>
    <row r="302" spans="1:30" x14ac:dyDescent="0.25">
      <c r="A302" s="29">
        <f t="shared" si="17"/>
        <v>-1</v>
      </c>
      <c r="B302" s="86">
        <v>230</v>
      </c>
      <c r="C302" s="86">
        <v>0</v>
      </c>
      <c r="D302" s="84">
        <f>IF(A302=1, VLOOKUP(E302,'K Bracing'!$A$1:$F$6,MATCH(F302,'K Bracing'!$A$1:'K Bracing'!$F$1,0),FALSE),99999)</f>
        <v>99999</v>
      </c>
      <c r="E302" s="86" t="s">
        <v>27</v>
      </c>
      <c r="F302" s="86" t="s">
        <v>27</v>
      </c>
      <c r="G302" s="86">
        <f t="shared" si="18"/>
        <v>0</v>
      </c>
      <c r="I302" s="29">
        <f t="shared" si="19"/>
        <v>-1</v>
      </c>
      <c r="J302" s="86">
        <v>230</v>
      </c>
      <c r="K302" s="86">
        <v>0</v>
      </c>
      <c r="L302" s="84">
        <f>IF(I302=1,VLOOKUP(M302,'K Bracing'!$A$1:$F$6,MATCH(N302,'K Bracing'!$A$1:'K Bracing'!$F$1,0),FALSE), 99999)</f>
        <v>99999</v>
      </c>
      <c r="M302" s="86" t="s">
        <v>27</v>
      </c>
      <c r="N302" s="86" t="s">
        <v>27</v>
      </c>
      <c r="O302" s="86">
        <f t="shared" si="20"/>
        <v>0</v>
      </c>
      <c r="Q302" s="63"/>
      <c r="AD302" s="63"/>
    </row>
    <row r="303" spans="1:30" x14ac:dyDescent="0.25">
      <c r="A303" s="29">
        <f t="shared" si="17"/>
        <v>-1</v>
      </c>
      <c r="B303" s="86">
        <v>231</v>
      </c>
      <c r="C303" s="86">
        <v>0</v>
      </c>
      <c r="D303" s="84">
        <f>IF(A303=1, VLOOKUP(E303,'K Bracing'!$A$1:$F$6,MATCH(F303,'K Bracing'!$A$1:'K Bracing'!$F$1,0),FALSE),99999)</f>
        <v>99999</v>
      </c>
      <c r="E303" s="86" t="s">
        <v>27</v>
      </c>
      <c r="F303" s="86" t="s">
        <v>27</v>
      </c>
      <c r="G303" s="86">
        <f t="shared" si="18"/>
        <v>0</v>
      </c>
      <c r="I303" s="29">
        <f t="shared" si="19"/>
        <v>-1</v>
      </c>
      <c r="J303" s="86">
        <v>231</v>
      </c>
      <c r="K303" s="86">
        <v>0</v>
      </c>
      <c r="L303" s="84">
        <f>IF(I303=1,VLOOKUP(M303,'K Bracing'!$A$1:$F$6,MATCH(N303,'K Bracing'!$A$1:'K Bracing'!$F$1,0),FALSE), 99999)</f>
        <v>99999</v>
      </c>
      <c r="M303" s="86" t="s">
        <v>27</v>
      </c>
      <c r="N303" s="86" t="s">
        <v>27</v>
      </c>
      <c r="O303" s="86">
        <f t="shared" si="20"/>
        <v>0</v>
      </c>
      <c r="Q303" s="63"/>
      <c r="AD303" s="63"/>
    </row>
    <row r="304" spans="1:30" x14ac:dyDescent="0.25">
      <c r="A304" s="29">
        <f t="shared" si="17"/>
        <v>-1</v>
      </c>
      <c r="B304" s="86">
        <v>232</v>
      </c>
      <c r="C304" s="86">
        <v>0</v>
      </c>
      <c r="D304" s="84">
        <f>IF(A304=1, VLOOKUP(E304,'K Bracing'!$A$1:$F$6,MATCH(F304,'K Bracing'!$A$1:'K Bracing'!$F$1,0),FALSE),99999)</f>
        <v>99999</v>
      </c>
      <c r="E304" s="86" t="s">
        <v>27</v>
      </c>
      <c r="F304" s="86" t="s">
        <v>27</v>
      </c>
      <c r="G304" s="86">
        <f t="shared" si="18"/>
        <v>0</v>
      </c>
      <c r="I304" s="29">
        <f t="shared" si="19"/>
        <v>-1</v>
      </c>
      <c r="J304" s="86">
        <v>232</v>
      </c>
      <c r="K304" s="86">
        <v>0</v>
      </c>
      <c r="L304" s="84">
        <f>IF(I304=1,VLOOKUP(M304,'K Bracing'!$A$1:$F$6,MATCH(N304,'K Bracing'!$A$1:'K Bracing'!$F$1,0),FALSE), 99999)</f>
        <v>99999</v>
      </c>
      <c r="M304" s="86" t="s">
        <v>27</v>
      </c>
      <c r="N304" s="86" t="s">
        <v>27</v>
      </c>
      <c r="O304" s="86">
        <f t="shared" si="20"/>
        <v>0</v>
      </c>
      <c r="Q304" s="63"/>
      <c r="AD304" s="63"/>
    </row>
    <row r="305" spans="1:30" x14ac:dyDescent="0.25">
      <c r="A305" s="29">
        <f t="shared" si="17"/>
        <v>-1</v>
      </c>
      <c r="B305" s="86">
        <v>233</v>
      </c>
      <c r="C305" s="86">
        <v>0</v>
      </c>
      <c r="D305" s="84">
        <f>IF(A305=1, VLOOKUP(E305,'K Bracing'!$A$1:$F$6,MATCH(F305,'K Bracing'!$A$1:'K Bracing'!$F$1,0),FALSE),99999)</f>
        <v>99999</v>
      </c>
      <c r="E305" s="86" t="s">
        <v>27</v>
      </c>
      <c r="F305" s="86" t="s">
        <v>27</v>
      </c>
      <c r="G305" s="86">
        <f t="shared" si="18"/>
        <v>0</v>
      </c>
      <c r="I305" s="29">
        <f t="shared" si="19"/>
        <v>-1</v>
      </c>
      <c r="J305" s="86">
        <v>233</v>
      </c>
      <c r="K305" s="86">
        <v>0</v>
      </c>
      <c r="L305" s="84">
        <f>IF(I305=1,VLOOKUP(M305,'K Bracing'!$A$1:$F$6,MATCH(N305,'K Bracing'!$A$1:'K Bracing'!$F$1,0),FALSE), 99999)</f>
        <v>99999</v>
      </c>
      <c r="M305" s="86" t="s">
        <v>27</v>
      </c>
      <c r="N305" s="86" t="s">
        <v>27</v>
      </c>
      <c r="O305" s="86">
        <f t="shared" si="20"/>
        <v>0</v>
      </c>
      <c r="Q305" s="63"/>
      <c r="AD305" s="63"/>
    </row>
    <row r="306" spans="1:30" x14ac:dyDescent="0.25">
      <c r="A306" s="29">
        <f t="shared" si="17"/>
        <v>-1</v>
      </c>
      <c r="B306" s="86">
        <v>234</v>
      </c>
      <c r="C306" s="86">
        <v>0</v>
      </c>
      <c r="D306" s="84">
        <f>IF(A306=1, VLOOKUP(E306,'K Bracing'!$A$1:$F$6,MATCH(F306,'K Bracing'!$A$1:'K Bracing'!$F$1,0),FALSE),99999)</f>
        <v>99999</v>
      </c>
      <c r="E306" s="86" t="s">
        <v>27</v>
      </c>
      <c r="F306" s="86" t="s">
        <v>27</v>
      </c>
      <c r="G306" s="86">
        <f t="shared" si="18"/>
        <v>0</v>
      </c>
      <c r="I306" s="29">
        <f t="shared" si="19"/>
        <v>-1</v>
      </c>
      <c r="J306" s="86">
        <v>234</v>
      </c>
      <c r="K306" s="86">
        <v>0</v>
      </c>
      <c r="L306" s="84">
        <f>IF(I306=1,VLOOKUP(M306,'K Bracing'!$A$1:$F$6,MATCH(N306,'K Bracing'!$A$1:'K Bracing'!$F$1,0),FALSE), 99999)</f>
        <v>99999</v>
      </c>
      <c r="M306" s="86" t="s">
        <v>27</v>
      </c>
      <c r="N306" s="86" t="s">
        <v>27</v>
      </c>
      <c r="O306" s="86">
        <f t="shared" si="20"/>
        <v>0</v>
      </c>
      <c r="Q306" s="63"/>
      <c r="AD306" s="63"/>
    </row>
    <row r="307" spans="1:30" x14ac:dyDescent="0.25">
      <c r="A307" s="29">
        <f t="shared" si="17"/>
        <v>-1</v>
      </c>
      <c r="B307" s="86">
        <v>235</v>
      </c>
      <c r="C307" s="86">
        <v>0</v>
      </c>
      <c r="D307" s="84">
        <f>IF(A307=1, VLOOKUP(E307,'K Bracing'!$A$1:$F$6,MATCH(F307,'K Bracing'!$A$1:'K Bracing'!$F$1,0),FALSE),99999)</f>
        <v>99999</v>
      </c>
      <c r="E307" s="86" t="s">
        <v>27</v>
      </c>
      <c r="F307" s="86" t="s">
        <v>27</v>
      </c>
      <c r="G307" s="86">
        <f t="shared" si="18"/>
        <v>0</v>
      </c>
      <c r="I307" s="29">
        <f t="shared" si="19"/>
        <v>-1</v>
      </c>
      <c r="J307" s="86">
        <v>235</v>
      </c>
      <c r="K307" s="86">
        <v>0</v>
      </c>
      <c r="L307" s="84">
        <f>IF(I307=1,VLOOKUP(M307,'K Bracing'!$A$1:$F$6,MATCH(N307,'K Bracing'!$A$1:'K Bracing'!$F$1,0),FALSE), 99999)</f>
        <v>99999</v>
      </c>
      <c r="M307" s="86" t="s">
        <v>27</v>
      </c>
      <c r="N307" s="86" t="s">
        <v>27</v>
      </c>
      <c r="O307" s="86">
        <f t="shared" si="20"/>
        <v>0</v>
      </c>
      <c r="Q307" s="63"/>
      <c r="AD307" s="63"/>
    </row>
    <row r="308" spans="1:30" x14ac:dyDescent="0.25">
      <c r="A308" s="29">
        <f t="shared" si="17"/>
        <v>-1</v>
      </c>
      <c r="B308" s="86">
        <v>236</v>
      </c>
      <c r="C308" s="86">
        <v>0</v>
      </c>
      <c r="D308" s="84">
        <f>IF(A308=1, VLOOKUP(E308,'K Bracing'!$A$1:$F$6,MATCH(F308,'K Bracing'!$A$1:'K Bracing'!$F$1,0),FALSE),99999)</f>
        <v>99999</v>
      </c>
      <c r="E308" s="86" t="s">
        <v>27</v>
      </c>
      <c r="F308" s="86" t="s">
        <v>27</v>
      </c>
      <c r="G308" s="86">
        <f t="shared" si="18"/>
        <v>0</v>
      </c>
      <c r="I308" s="29">
        <f t="shared" si="19"/>
        <v>-1</v>
      </c>
      <c r="J308" s="86">
        <v>236</v>
      </c>
      <c r="K308" s="86">
        <v>0</v>
      </c>
      <c r="L308" s="84">
        <f>IF(I308=1,VLOOKUP(M308,'K Bracing'!$A$1:$F$6,MATCH(N308,'K Bracing'!$A$1:'K Bracing'!$F$1,0),FALSE), 99999)</f>
        <v>99999</v>
      </c>
      <c r="M308" s="86" t="s">
        <v>27</v>
      </c>
      <c r="N308" s="86" t="s">
        <v>27</v>
      </c>
      <c r="O308" s="86">
        <f t="shared" si="20"/>
        <v>0</v>
      </c>
      <c r="Q308" s="63"/>
      <c r="AD308" s="63"/>
    </row>
    <row r="309" spans="1:30" x14ac:dyDescent="0.25">
      <c r="A309" s="29">
        <f t="shared" si="17"/>
        <v>-1</v>
      </c>
      <c r="B309" s="86">
        <v>237</v>
      </c>
      <c r="C309" s="86">
        <v>0</v>
      </c>
      <c r="D309" s="84">
        <f>IF(A309=1, VLOOKUP(E309,'K Bracing'!$A$1:$F$6,MATCH(F309,'K Bracing'!$A$1:'K Bracing'!$F$1,0),FALSE),99999)</f>
        <v>99999</v>
      </c>
      <c r="E309" s="86" t="s">
        <v>27</v>
      </c>
      <c r="F309" s="86" t="s">
        <v>27</v>
      </c>
      <c r="G309" s="86">
        <f t="shared" si="18"/>
        <v>0</v>
      </c>
      <c r="I309" s="29">
        <f t="shared" si="19"/>
        <v>-1</v>
      </c>
      <c r="J309" s="86">
        <v>237</v>
      </c>
      <c r="K309" s="86">
        <v>0</v>
      </c>
      <c r="L309" s="84">
        <f>IF(I309=1,VLOOKUP(M309,'K Bracing'!$A$1:$F$6,MATCH(N309,'K Bracing'!$A$1:'K Bracing'!$F$1,0),FALSE), 99999)</f>
        <v>99999</v>
      </c>
      <c r="M309" s="86" t="s">
        <v>27</v>
      </c>
      <c r="N309" s="86" t="s">
        <v>27</v>
      </c>
      <c r="O309" s="86">
        <f t="shared" si="20"/>
        <v>0</v>
      </c>
      <c r="Q309" s="63"/>
      <c r="AD309" s="63"/>
    </row>
    <row r="310" spans="1:30" x14ac:dyDescent="0.25">
      <c r="A310" s="29">
        <f t="shared" si="17"/>
        <v>-1</v>
      </c>
      <c r="B310" s="86">
        <v>238</v>
      </c>
      <c r="C310" s="86">
        <v>0</v>
      </c>
      <c r="D310" s="84">
        <f>IF(A310=1, VLOOKUP(E310,'K Bracing'!$A$1:$F$6,MATCH(F310,'K Bracing'!$A$1:'K Bracing'!$F$1,0),FALSE),99999)</f>
        <v>99999</v>
      </c>
      <c r="E310" s="86" t="s">
        <v>27</v>
      </c>
      <c r="F310" s="86" t="s">
        <v>27</v>
      </c>
      <c r="G310" s="86">
        <f t="shared" si="18"/>
        <v>0</v>
      </c>
      <c r="I310" s="29">
        <f t="shared" si="19"/>
        <v>-1</v>
      </c>
      <c r="J310" s="86">
        <v>238</v>
      </c>
      <c r="K310" s="86">
        <v>0</v>
      </c>
      <c r="L310" s="84">
        <f>IF(I310=1,VLOOKUP(M310,'K Bracing'!$A$1:$F$6,MATCH(N310,'K Bracing'!$A$1:'K Bracing'!$F$1,0),FALSE), 99999)</f>
        <v>99999</v>
      </c>
      <c r="M310" s="86" t="s">
        <v>27</v>
      </c>
      <c r="N310" s="86" t="s">
        <v>27</v>
      </c>
      <c r="O310" s="86">
        <f t="shared" si="20"/>
        <v>0</v>
      </c>
      <c r="Q310" s="63"/>
      <c r="AD310" s="63"/>
    </row>
    <row r="311" spans="1:30" x14ac:dyDescent="0.25">
      <c r="A311" s="29">
        <f t="shared" si="17"/>
        <v>-1</v>
      </c>
      <c r="B311" s="86">
        <v>239</v>
      </c>
      <c r="C311" s="86">
        <v>0</v>
      </c>
      <c r="D311" s="84">
        <f>IF(A311=1, VLOOKUP(E311,'K Bracing'!$A$1:$F$6,MATCH(F311,'K Bracing'!$A$1:'K Bracing'!$F$1,0),FALSE),99999)</f>
        <v>99999</v>
      </c>
      <c r="E311" s="86" t="s">
        <v>27</v>
      </c>
      <c r="F311" s="86" t="s">
        <v>27</v>
      </c>
      <c r="G311" s="86">
        <f t="shared" si="18"/>
        <v>0</v>
      </c>
      <c r="I311" s="29">
        <f t="shared" si="19"/>
        <v>-1</v>
      </c>
      <c r="J311" s="86">
        <v>239</v>
      </c>
      <c r="K311" s="86">
        <v>0</v>
      </c>
      <c r="L311" s="84">
        <f>IF(I311=1,VLOOKUP(M311,'K Bracing'!$A$1:$F$6,MATCH(N311,'K Bracing'!$A$1:'K Bracing'!$F$1,0),FALSE), 99999)</f>
        <v>99999</v>
      </c>
      <c r="M311" s="86" t="s">
        <v>27</v>
      </c>
      <c r="N311" s="86" t="s">
        <v>27</v>
      </c>
      <c r="O311" s="86">
        <f t="shared" si="20"/>
        <v>0</v>
      </c>
      <c r="Q311" s="63"/>
      <c r="AD311" s="63"/>
    </row>
    <row r="312" spans="1:30" x14ac:dyDescent="0.25">
      <c r="A312" s="29">
        <f t="shared" si="17"/>
        <v>-1</v>
      </c>
      <c r="B312" s="86">
        <v>240</v>
      </c>
      <c r="C312" s="86">
        <v>0</v>
      </c>
      <c r="D312" s="84">
        <f>IF(A312=1, VLOOKUP(E312,'K Bracing'!$A$1:$F$6,MATCH(F312,'K Bracing'!$A$1:'K Bracing'!$F$1,0),FALSE),99999)</f>
        <v>99999</v>
      </c>
      <c r="E312" s="86" t="s">
        <v>27</v>
      </c>
      <c r="F312" s="86" t="s">
        <v>27</v>
      </c>
      <c r="G312" s="86">
        <f t="shared" si="18"/>
        <v>0</v>
      </c>
      <c r="I312" s="29">
        <f t="shared" si="19"/>
        <v>-1</v>
      </c>
      <c r="J312" s="86">
        <v>240</v>
      </c>
      <c r="K312" s="86">
        <v>0</v>
      </c>
      <c r="L312" s="84">
        <f>IF(I312=1,VLOOKUP(M312,'K Bracing'!$A$1:$F$6,MATCH(N312,'K Bracing'!$A$1:'K Bracing'!$F$1,0),FALSE), 99999)</f>
        <v>99999</v>
      </c>
      <c r="M312" s="86" t="s">
        <v>27</v>
      </c>
      <c r="N312" s="86" t="s">
        <v>27</v>
      </c>
      <c r="O312" s="86">
        <f t="shared" si="20"/>
        <v>0</v>
      </c>
      <c r="Q312" s="63"/>
      <c r="AD312" s="63"/>
    </row>
    <row r="313" spans="1:30" x14ac:dyDescent="0.25">
      <c r="A313" s="29">
        <f t="shared" si="17"/>
        <v>-1</v>
      </c>
      <c r="B313" s="86">
        <v>241</v>
      </c>
      <c r="C313" s="86">
        <v>0</v>
      </c>
      <c r="D313" s="84">
        <f>IF(A313=1, VLOOKUP(E313,'K Bracing'!$A$1:$F$6,MATCH(F313,'K Bracing'!$A$1:'K Bracing'!$F$1,0),FALSE),99999)</f>
        <v>99999</v>
      </c>
      <c r="E313" s="86" t="s">
        <v>27</v>
      </c>
      <c r="F313" s="86" t="s">
        <v>27</v>
      </c>
      <c r="G313" s="86">
        <f t="shared" si="18"/>
        <v>0</v>
      </c>
      <c r="I313" s="29">
        <f t="shared" si="19"/>
        <v>-1</v>
      </c>
      <c r="J313" s="86">
        <v>241</v>
      </c>
      <c r="K313" s="86">
        <v>0</v>
      </c>
      <c r="L313" s="84">
        <f>IF(I313=1,VLOOKUP(M313,'K Bracing'!$A$1:$F$6,MATCH(N313,'K Bracing'!$A$1:'K Bracing'!$F$1,0),FALSE), 99999)</f>
        <v>99999</v>
      </c>
      <c r="M313" s="86" t="s">
        <v>27</v>
      </c>
      <c r="N313" s="86" t="s">
        <v>27</v>
      </c>
      <c r="O313" s="86">
        <f t="shared" si="20"/>
        <v>0</v>
      </c>
      <c r="Q313" s="63"/>
      <c r="AD313" s="63"/>
    </row>
    <row r="314" spans="1:30" x14ac:dyDescent="0.25">
      <c r="A314" s="29">
        <f t="shared" si="17"/>
        <v>-1</v>
      </c>
      <c r="B314" s="86">
        <v>242</v>
      </c>
      <c r="C314" s="86">
        <v>0</v>
      </c>
      <c r="D314" s="84">
        <f>IF(A314=1, VLOOKUP(E314,'K Bracing'!$A$1:$F$6,MATCH(F314,'K Bracing'!$A$1:'K Bracing'!$F$1,0),FALSE),99999)</f>
        <v>99999</v>
      </c>
      <c r="E314" s="86" t="s">
        <v>27</v>
      </c>
      <c r="F314" s="86" t="s">
        <v>27</v>
      </c>
      <c r="G314" s="86">
        <f t="shared" si="18"/>
        <v>0</v>
      </c>
      <c r="I314" s="29">
        <f t="shared" si="19"/>
        <v>-1</v>
      </c>
      <c r="J314" s="86">
        <v>242</v>
      </c>
      <c r="K314" s="86">
        <v>0</v>
      </c>
      <c r="L314" s="84">
        <f>IF(I314=1,VLOOKUP(M314,'K Bracing'!$A$1:$F$6,MATCH(N314,'K Bracing'!$A$1:'K Bracing'!$F$1,0),FALSE), 99999)</f>
        <v>99999</v>
      </c>
      <c r="M314" s="86" t="s">
        <v>27</v>
      </c>
      <c r="N314" s="86" t="s">
        <v>27</v>
      </c>
      <c r="O314" s="86">
        <f t="shared" si="20"/>
        <v>0</v>
      </c>
      <c r="Q314" s="63"/>
      <c r="AD314" s="63"/>
    </row>
    <row r="315" spans="1:30" x14ac:dyDescent="0.25">
      <c r="A315" s="29">
        <f t="shared" si="17"/>
        <v>-1</v>
      </c>
      <c r="B315" s="86">
        <v>243</v>
      </c>
      <c r="C315" s="86">
        <v>0</v>
      </c>
      <c r="D315" s="84">
        <f>IF(A315=1, VLOOKUP(E315,'K Bracing'!$A$1:$F$6,MATCH(F315,'K Bracing'!$A$1:'K Bracing'!$F$1,0),FALSE),99999)</f>
        <v>99999</v>
      </c>
      <c r="E315" s="86" t="s">
        <v>27</v>
      </c>
      <c r="F315" s="86" t="s">
        <v>27</v>
      </c>
      <c r="G315" s="86">
        <f t="shared" si="18"/>
        <v>0</v>
      </c>
      <c r="I315" s="29">
        <f t="shared" si="19"/>
        <v>-1</v>
      </c>
      <c r="J315" s="86">
        <v>243</v>
      </c>
      <c r="K315" s="86">
        <v>0</v>
      </c>
      <c r="L315" s="84">
        <f>IF(I315=1,VLOOKUP(M315,'K Bracing'!$A$1:$F$6,MATCH(N315,'K Bracing'!$A$1:'K Bracing'!$F$1,0),FALSE), 99999)</f>
        <v>99999</v>
      </c>
      <c r="M315" s="86" t="s">
        <v>27</v>
      </c>
      <c r="N315" s="86" t="s">
        <v>27</v>
      </c>
      <c r="O315" s="86">
        <f t="shared" si="20"/>
        <v>0</v>
      </c>
      <c r="Q315" s="63"/>
      <c r="AD315" s="63"/>
    </row>
    <row r="316" spans="1:30" x14ac:dyDescent="0.25">
      <c r="A316" s="29">
        <f t="shared" si="17"/>
        <v>-1</v>
      </c>
      <c r="B316" s="86">
        <v>244</v>
      </c>
      <c r="C316" s="86">
        <v>0</v>
      </c>
      <c r="D316" s="84">
        <f>IF(A316=1, VLOOKUP(E316,'K Bracing'!$A$1:$F$6,MATCH(F316,'K Bracing'!$A$1:'K Bracing'!$F$1,0),FALSE),99999)</f>
        <v>99999</v>
      </c>
      <c r="E316" s="86" t="s">
        <v>27</v>
      </c>
      <c r="F316" s="86" t="s">
        <v>27</v>
      </c>
      <c r="G316" s="86">
        <f t="shared" si="18"/>
        <v>0</v>
      </c>
      <c r="I316" s="29">
        <f t="shared" si="19"/>
        <v>-1</v>
      </c>
      <c r="J316" s="86">
        <v>244</v>
      </c>
      <c r="K316" s="86">
        <v>0</v>
      </c>
      <c r="L316" s="84">
        <f>IF(I316=1,VLOOKUP(M316,'K Bracing'!$A$1:$F$6,MATCH(N316,'K Bracing'!$A$1:'K Bracing'!$F$1,0),FALSE), 99999)</f>
        <v>99999</v>
      </c>
      <c r="M316" s="86" t="s">
        <v>27</v>
      </c>
      <c r="N316" s="86" t="s">
        <v>27</v>
      </c>
      <c r="O316" s="86">
        <f t="shared" si="20"/>
        <v>0</v>
      </c>
      <c r="Q316" s="63"/>
      <c r="AD316" s="63"/>
    </row>
    <row r="317" spans="1:30" x14ac:dyDescent="0.25">
      <c r="A317" s="29">
        <f t="shared" si="17"/>
        <v>-1</v>
      </c>
      <c r="B317" s="86">
        <v>245</v>
      </c>
      <c r="C317" s="86">
        <v>0</v>
      </c>
      <c r="D317" s="84">
        <f>IF(A317=1, VLOOKUP(E317,'K Bracing'!$A$1:$F$6,MATCH(F317,'K Bracing'!$A$1:'K Bracing'!$F$1,0),FALSE),99999)</f>
        <v>99999</v>
      </c>
      <c r="E317" s="86" t="s">
        <v>27</v>
      </c>
      <c r="F317" s="86" t="s">
        <v>27</v>
      </c>
      <c r="G317" s="86">
        <f t="shared" si="18"/>
        <v>0</v>
      </c>
      <c r="I317" s="29">
        <f t="shared" si="19"/>
        <v>-1</v>
      </c>
      <c r="J317" s="86">
        <v>245</v>
      </c>
      <c r="K317" s="86">
        <v>0</v>
      </c>
      <c r="L317" s="84">
        <f>IF(I317=1,VLOOKUP(M317,'K Bracing'!$A$1:$F$6,MATCH(N317,'K Bracing'!$A$1:'K Bracing'!$F$1,0),FALSE), 99999)</f>
        <v>99999</v>
      </c>
      <c r="M317" s="86" t="s">
        <v>27</v>
      </c>
      <c r="N317" s="86" t="s">
        <v>27</v>
      </c>
      <c r="O317" s="86">
        <f t="shared" si="20"/>
        <v>0</v>
      </c>
      <c r="Q317" s="63"/>
      <c r="AD317" s="63"/>
    </row>
    <row r="318" spans="1:30" x14ac:dyDescent="0.25">
      <c r="A318" s="29">
        <f t="shared" si="17"/>
        <v>-1</v>
      </c>
      <c r="B318" s="86">
        <v>246</v>
      </c>
      <c r="C318" s="86">
        <v>0</v>
      </c>
      <c r="D318" s="84">
        <f>IF(A318=1, VLOOKUP(E318,'K Bracing'!$A$1:$F$6,MATCH(F318,'K Bracing'!$A$1:'K Bracing'!$F$1,0),FALSE),99999)</f>
        <v>99999</v>
      </c>
      <c r="E318" s="86" t="s">
        <v>27</v>
      </c>
      <c r="F318" s="86" t="s">
        <v>27</v>
      </c>
      <c r="G318" s="86">
        <f t="shared" si="18"/>
        <v>0</v>
      </c>
      <c r="I318" s="29">
        <f t="shared" si="19"/>
        <v>-1</v>
      </c>
      <c r="J318" s="86">
        <v>246</v>
      </c>
      <c r="K318" s="86">
        <v>0</v>
      </c>
      <c r="L318" s="84">
        <f>IF(I318=1,VLOOKUP(M318,'K Bracing'!$A$1:$F$6,MATCH(N318,'K Bracing'!$A$1:'K Bracing'!$F$1,0),FALSE), 99999)</f>
        <v>99999</v>
      </c>
      <c r="M318" s="86" t="s">
        <v>27</v>
      </c>
      <c r="N318" s="86" t="s">
        <v>27</v>
      </c>
      <c r="O318" s="86">
        <f t="shared" si="20"/>
        <v>0</v>
      </c>
      <c r="Q318" s="63"/>
      <c r="AD318" s="63"/>
    </row>
    <row r="319" spans="1:30" x14ac:dyDescent="0.25">
      <c r="A319" s="29">
        <f t="shared" si="17"/>
        <v>-1</v>
      </c>
      <c r="B319" s="86">
        <v>247</v>
      </c>
      <c r="C319" s="86">
        <v>0</v>
      </c>
      <c r="D319" s="84">
        <f>IF(A319=1, VLOOKUP(E319,'K Bracing'!$A$1:$F$6,MATCH(F319,'K Bracing'!$A$1:'K Bracing'!$F$1,0),FALSE),99999)</f>
        <v>99999</v>
      </c>
      <c r="E319" s="86" t="s">
        <v>27</v>
      </c>
      <c r="F319" s="86" t="s">
        <v>27</v>
      </c>
      <c r="G319" s="86">
        <f t="shared" si="18"/>
        <v>0</v>
      </c>
      <c r="I319" s="29">
        <f t="shared" si="19"/>
        <v>-1</v>
      </c>
      <c r="J319" s="86">
        <v>247</v>
      </c>
      <c r="K319" s="86">
        <v>0</v>
      </c>
      <c r="L319" s="84">
        <f>IF(I319=1,VLOOKUP(M319,'K Bracing'!$A$1:$F$6,MATCH(N319,'K Bracing'!$A$1:'K Bracing'!$F$1,0),FALSE), 99999)</f>
        <v>99999</v>
      </c>
      <c r="M319" s="86" t="s">
        <v>27</v>
      </c>
      <c r="N319" s="86" t="s">
        <v>27</v>
      </c>
      <c r="O319" s="86">
        <f t="shared" si="20"/>
        <v>0</v>
      </c>
      <c r="Q319" s="63"/>
      <c r="AD319" s="63"/>
    </row>
    <row r="320" spans="1:30" x14ac:dyDescent="0.25">
      <c r="A320" s="29">
        <f t="shared" si="17"/>
        <v>-1</v>
      </c>
      <c r="B320" s="86">
        <v>248</v>
      </c>
      <c r="C320" s="86">
        <v>0</v>
      </c>
      <c r="D320" s="84">
        <f>IF(A320=1, VLOOKUP(E320,'K Bracing'!$A$1:$F$6,MATCH(F320,'K Bracing'!$A$1:'K Bracing'!$F$1,0),FALSE),99999)</f>
        <v>99999</v>
      </c>
      <c r="E320" s="86" t="s">
        <v>27</v>
      </c>
      <c r="F320" s="86" t="s">
        <v>27</v>
      </c>
      <c r="G320" s="86">
        <f t="shared" si="18"/>
        <v>0</v>
      </c>
      <c r="I320" s="29">
        <f t="shared" si="19"/>
        <v>-1</v>
      </c>
      <c r="J320" s="86">
        <v>248</v>
      </c>
      <c r="K320" s="86">
        <v>0</v>
      </c>
      <c r="L320" s="84">
        <f>IF(I320=1,VLOOKUP(M320,'K Bracing'!$A$1:$F$6,MATCH(N320,'K Bracing'!$A$1:'K Bracing'!$F$1,0),FALSE), 99999)</f>
        <v>99999</v>
      </c>
      <c r="M320" s="86" t="s">
        <v>27</v>
      </c>
      <c r="N320" s="86" t="s">
        <v>27</v>
      </c>
      <c r="O320" s="86">
        <f t="shared" si="20"/>
        <v>0</v>
      </c>
      <c r="Q320" s="63"/>
      <c r="AD320" s="63"/>
    </row>
    <row r="321" spans="1:30" x14ac:dyDescent="0.25">
      <c r="A321" s="29">
        <f t="shared" si="17"/>
        <v>-1</v>
      </c>
      <c r="B321" s="86">
        <v>249</v>
      </c>
      <c r="C321" s="86">
        <v>0</v>
      </c>
      <c r="D321" s="84">
        <f>IF(A321=1, VLOOKUP(E321,'K Bracing'!$A$1:$F$6,MATCH(F321,'K Bracing'!$A$1:'K Bracing'!$F$1,0),FALSE),99999)</f>
        <v>99999</v>
      </c>
      <c r="E321" s="86" t="s">
        <v>27</v>
      </c>
      <c r="F321" s="86" t="s">
        <v>27</v>
      </c>
      <c r="G321" s="86">
        <f t="shared" si="18"/>
        <v>0</v>
      </c>
      <c r="I321" s="29">
        <f t="shared" si="19"/>
        <v>-1</v>
      </c>
      <c r="J321" s="86">
        <v>249</v>
      </c>
      <c r="K321" s="86">
        <v>0</v>
      </c>
      <c r="L321" s="84">
        <f>IF(I321=1,VLOOKUP(M321,'K Bracing'!$A$1:$F$6,MATCH(N321,'K Bracing'!$A$1:'K Bracing'!$F$1,0),FALSE), 99999)</f>
        <v>99999</v>
      </c>
      <c r="M321" s="86" t="s">
        <v>27</v>
      </c>
      <c r="N321" s="86" t="s">
        <v>27</v>
      </c>
      <c r="O321" s="86">
        <f t="shared" si="20"/>
        <v>0</v>
      </c>
      <c r="Q321" s="63"/>
      <c r="AD321" s="63"/>
    </row>
    <row r="322" spans="1:30" x14ac:dyDescent="0.25">
      <c r="A322" s="29">
        <f t="shared" si="17"/>
        <v>-1</v>
      </c>
      <c r="B322" s="86">
        <v>250</v>
      </c>
      <c r="C322" s="86">
        <v>0</v>
      </c>
      <c r="D322" s="84">
        <f>IF(A322=1, VLOOKUP(E322,'K Bracing'!$A$1:$F$6,MATCH(F322,'K Bracing'!$A$1:'K Bracing'!$F$1,0),FALSE),99999)</f>
        <v>99999</v>
      </c>
      <c r="E322" s="86" t="s">
        <v>27</v>
      </c>
      <c r="F322" s="86" t="s">
        <v>27</v>
      </c>
      <c r="G322" s="86">
        <f t="shared" si="18"/>
        <v>0</v>
      </c>
      <c r="I322" s="29">
        <f t="shared" si="19"/>
        <v>-1</v>
      </c>
      <c r="J322" s="86">
        <v>250</v>
      </c>
      <c r="K322" s="86">
        <v>0</v>
      </c>
      <c r="L322" s="84">
        <f>IF(I322=1,VLOOKUP(M322,'K Bracing'!$A$1:$F$6,MATCH(N322,'K Bracing'!$A$1:'K Bracing'!$F$1,0),FALSE), 99999)</f>
        <v>99999</v>
      </c>
      <c r="M322" s="86" t="s">
        <v>27</v>
      </c>
      <c r="N322" s="86" t="s">
        <v>27</v>
      </c>
      <c r="O322" s="86">
        <f t="shared" si="20"/>
        <v>0</v>
      </c>
      <c r="Q322" s="63"/>
      <c r="AD322" s="63"/>
    </row>
    <row r="323" spans="1:30" x14ac:dyDescent="0.25">
      <c r="A323" s="29">
        <f t="shared" si="17"/>
        <v>-1</v>
      </c>
      <c r="B323" s="86">
        <v>251</v>
      </c>
      <c r="C323" s="86">
        <v>0</v>
      </c>
      <c r="D323" s="84">
        <f>IF(A323=1, VLOOKUP(E323,'K Bracing'!$A$1:$F$6,MATCH(F323,'K Bracing'!$A$1:'K Bracing'!$F$1,0),FALSE),99999)</f>
        <v>99999</v>
      </c>
      <c r="E323" s="86" t="s">
        <v>27</v>
      </c>
      <c r="F323" s="86" t="s">
        <v>27</v>
      </c>
      <c r="G323" s="86">
        <f t="shared" si="18"/>
        <v>0</v>
      </c>
      <c r="I323" s="29">
        <f t="shared" si="19"/>
        <v>-1</v>
      </c>
      <c r="J323" s="86">
        <v>251</v>
      </c>
      <c r="K323" s="86">
        <v>0</v>
      </c>
      <c r="L323" s="84">
        <f>IF(I323=1,VLOOKUP(M323,'K Bracing'!$A$1:$F$6,MATCH(N323,'K Bracing'!$A$1:'K Bracing'!$F$1,0),FALSE), 99999)</f>
        <v>99999</v>
      </c>
      <c r="M323" s="86" t="s">
        <v>27</v>
      </c>
      <c r="N323" s="86" t="s">
        <v>27</v>
      </c>
      <c r="O323" s="86">
        <f t="shared" si="20"/>
        <v>0</v>
      </c>
      <c r="Q323" s="63"/>
      <c r="AD323" s="63"/>
    </row>
    <row r="324" spans="1:30" x14ac:dyDescent="0.25">
      <c r="A324" s="29">
        <f t="shared" si="17"/>
        <v>-1</v>
      </c>
      <c r="B324" s="86">
        <v>252</v>
      </c>
      <c r="C324" s="86">
        <v>0</v>
      </c>
      <c r="D324" s="84">
        <f>IF(A324=1, VLOOKUP(E324,'K Bracing'!$A$1:$F$6,MATCH(F324,'K Bracing'!$A$1:'K Bracing'!$F$1,0),FALSE),99999)</f>
        <v>99999</v>
      </c>
      <c r="E324" s="86" t="s">
        <v>27</v>
      </c>
      <c r="F324" s="86" t="s">
        <v>27</v>
      </c>
      <c r="G324" s="86">
        <f t="shared" si="18"/>
        <v>0</v>
      </c>
      <c r="I324" s="29">
        <f t="shared" si="19"/>
        <v>-1</v>
      </c>
      <c r="J324" s="86">
        <v>252</v>
      </c>
      <c r="K324" s="86">
        <v>0</v>
      </c>
      <c r="L324" s="84">
        <f>IF(I324=1,VLOOKUP(M324,'K Bracing'!$A$1:$F$6,MATCH(N324,'K Bracing'!$A$1:'K Bracing'!$F$1,0),FALSE), 99999)</f>
        <v>99999</v>
      </c>
      <c r="M324" s="86" t="s">
        <v>27</v>
      </c>
      <c r="N324" s="86" t="s">
        <v>27</v>
      </c>
      <c r="O324" s="86">
        <f t="shared" si="20"/>
        <v>0</v>
      </c>
      <c r="Q324" s="63"/>
      <c r="AD324" s="63"/>
    </row>
    <row r="325" spans="1:30" x14ac:dyDescent="0.25">
      <c r="A325" s="29">
        <f t="shared" si="17"/>
        <v>-1</v>
      </c>
      <c r="B325" s="86">
        <v>253</v>
      </c>
      <c r="C325" s="86">
        <v>0</v>
      </c>
      <c r="D325" s="84">
        <f>IF(A325=1, VLOOKUP(E325,'K Bracing'!$A$1:$F$6,MATCH(F325,'K Bracing'!$A$1:'K Bracing'!$F$1,0),FALSE),99999)</f>
        <v>99999</v>
      </c>
      <c r="E325" s="86" t="s">
        <v>27</v>
      </c>
      <c r="F325" s="86" t="s">
        <v>27</v>
      </c>
      <c r="G325" s="86">
        <f t="shared" si="18"/>
        <v>0</v>
      </c>
      <c r="I325" s="29">
        <f t="shared" si="19"/>
        <v>-1</v>
      </c>
      <c r="J325" s="86">
        <v>253</v>
      </c>
      <c r="K325" s="86">
        <v>0</v>
      </c>
      <c r="L325" s="84">
        <f>IF(I325=1,VLOOKUP(M325,'K Bracing'!$A$1:$F$6,MATCH(N325,'K Bracing'!$A$1:'K Bracing'!$F$1,0),FALSE), 99999)</f>
        <v>99999</v>
      </c>
      <c r="M325" s="86" t="s">
        <v>27</v>
      </c>
      <c r="N325" s="86" t="s">
        <v>27</v>
      </c>
      <c r="O325" s="86">
        <f t="shared" si="20"/>
        <v>0</v>
      </c>
      <c r="Q325" s="63"/>
      <c r="AD325" s="63"/>
    </row>
    <row r="326" spans="1:30" x14ac:dyDescent="0.25">
      <c r="A326" s="29">
        <f t="shared" si="17"/>
        <v>-1</v>
      </c>
      <c r="B326" s="86">
        <v>254</v>
      </c>
      <c r="C326" s="86">
        <v>0</v>
      </c>
      <c r="D326" s="84">
        <f>IF(A326=1, VLOOKUP(E326,'K Bracing'!$A$1:$F$6,MATCH(F326,'K Bracing'!$A$1:'K Bracing'!$F$1,0),FALSE),99999)</f>
        <v>99999</v>
      </c>
      <c r="E326" s="86" t="s">
        <v>27</v>
      </c>
      <c r="F326" s="86" t="s">
        <v>27</v>
      </c>
      <c r="G326" s="86">
        <f t="shared" si="18"/>
        <v>0</v>
      </c>
      <c r="I326" s="29">
        <f t="shared" si="19"/>
        <v>-1</v>
      </c>
      <c r="J326" s="86">
        <v>254</v>
      </c>
      <c r="K326" s="86">
        <v>0</v>
      </c>
      <c r="L326" s="84">
        <f>IF(I326=1,VLOOKUP(M326,'K Bracing'!$A$1:$F$6,MATCH(N326,'K Bracing'!$A$1:'K Bracing'!$F$1,0),FALSE), 99999)</f>
        <v>99999</v>
      </c>
      <c r="M326" s="86" t="s">
        <v>27</v>
      </c>
      <c r="N326" s="86" t="s">
        <v>27</v>
      </c>
      <c r="O326" s="86">
        <f t="shared" si="20"/>
        <v>0</v>
      </c>
      <c r="Q326" s="63"/>
      <c r="AD326" s="63"/>
    </row>
    <row r="327" spans="1:30" x14ac:dyDescent="0.25">
      <c r="A327" s="29">
        <f t="shared" si="17"/>
        <v>-1</v>
      </c>
      <c r="B327" s="86">
        <v>255</v>
      </c>
      <c r="C327" s="86">
        <v>0</v>
      </c>
      <c r="D327" s="84">
        <f>IF(A327=1, VLOOKUP(E327,'K Bracing'!$A$1:$F$6,MATCH(F327,'K Bracing'!$A$1:'K Bracing'!$F$1,0),FALSE),99999)</f>
        <v>99999</v>
      </c>
      <c r="E327" s="86" t="s">
        <v>27</v>
      </c>
      <c r="F327" s="86" t="s">
        <v>27</v>
      </c>
      <c r="G327" s="86">
        <f t="shared" si="18"/>
        <v>0</v>
      </c>
      <c r="I327" s="29">
        <f t="shared" si="19"/>
        <v>-1</v>
      </c>
      <c r="J327" s="86">
        <v>255</v>
      </c>
      <c r="K327" s="86">
        <v>0</v>
      </c>
      <c r="L327" s="84">
        <f>IF(I327=1,VLOOKUP(M327,'K Bracing'!$A$1:$F$6,MATCH(N327,'K Bracing'!$A$1:'K Bracing'!$F$1,0),FALSE), 99999)</f>
        <v>99999</v>
      </c>
      <c r="M327" s="86" t="s">
        <v>27</v>
      </c>
      <c r="N327" s="86" t="s">
        <v>27</v>
      </c>
      <c r="O327" s="86">
        <f t="shared" si="20"/>
        <v>0</v>
      </c>
      <c r="Q327" s="63"/>
      <c r="AD327" s="63"/>
    </row>
    <row r="328" spans="1:30" x14ac:dyDescent="0.25">
      <c r="A328" s="29">
        <f t="shared" si="17"/>
        <v>-1</v>
      </c>
      <c r="B328" s="86">
        <v>256</v>
      </c>
      <c r="C328" s="86">
        <v>0</v>
      </c>
      <c r="D328" s="84">
        <f>IF(A328=1, VLOOKUP(E328,'K Bracing'!$A$1:$F$6,MATCH(F328,'K Bracing'!$A$1:'K Bracing'!$F$1,0),FALSE),99999)</f>
        <v>99999</v>
      </c>
      <c r="E328" s="86" t="s">
        <v>27</v>
      </c>
      <c r="F328" s="86" t="s">
        <v>27</v>
      </c>
      <c r="G328" s="86">
        <f t="shared" si="18"/>
        <v>0</v>
      </c>
      <c r="I328" s="29">
        <f t="shared" si="19"/>
        <v>-1</v>
      </c>
      <c r="J328" s="86">
        <v>256</v>
      </c>
      <c r="K328" s="86">
        <v>0</v>
      </c>
      <c r="L328" s="84">
        <f>IF(I328=1,VLOOKUP(M328,'K Bracing'!$A$1:$F$6,MATCH(N328,'K Bracing'!$A$1:'K Bracing'!$F$1,0),FALSE), 99999)</f>
        <v>99999</v>
      </c>
      <c r="M328" s="86" t="s">
        <v>27</v>
      </c>
      <c r="N328" s="86" t="s">
        <v>27</v>
      </c>
      <c r="O328" s="86">
        <f t="shared" si="20"/>
        <v>0</v>
      </c>
      <c r="Q328" s="63"/>
      <c r="AD328" s="63"/>
    </row>
    <row r="329" spans="1:30" x14ac:dyDescent="0.25">
      <c r="A329" s="29">
        <f t="shared" ref="A329:A392" si="21">IF($J$52-B329&gt;=0, 1, -1)</f>
        <v>-1</v>
      </c>
      <c r="B329" s="86">
        <v>257</v>
      </c>
      <c r="C329" s="86">
        <v>0</v>
      </c>
      <c r="D329" s="84">
        <f>IF(A329=1, VLOOKUP(E329,'K Bracing'!$A$1:$F$6,MATCH(F329,'K Bracing'!$A$1:'K Bracing'!$F$1,0),FALSE),99999)</f>
        <v>99999</v>
      </c>
      <c r="E329" s="86" t="s">
        <v>27</v>
      </c>
      <c r="F329" s="86" t="s">
        <v>27</v>
      </c>
      <c r="G329" s="86">
        <f t="shared" ref="G329:G392" si="22">D329*A329*C329/$H$46</f>
        <v>0</v>
      </c>
      <c r="I329" s="29">
        <f t="shared" ref="I329:I392" si="23">IF($J$54-J329&gt;=0, 1, -1)</f>
        <v>-1</v>
      </c>
      <c r="J329" s="86">
        <v>257</v>
      </c>
      <c r="K329" s="86">
        <v>0</v>
      </c>
      <c r="L329" s="84">
        <f>IF(I329=1,VLOOKUP(M329,'K Bracing'!$A$1:$F$6,MATCH(N329,'K Bracing'!$A$1:'K Bracing'!$F$1,0),FALSE), 99999)</f>
        <v>99999</v>
      </c>
      <c r="M329" s="86" t="s">
        <v>27</v>
      </c>
      <c r="N329" s="86" t="s">
        <v>27</v>
      </c>
      <c r="O329" s="86">
        <f t="shared" ref="O329:O392" si="24">L329*K329*I329/$H$47</f>
        <v>0</v>
      </c>
      <c r="Q329" s="63"/>
      <c r="AD329" s="63"/>
    </row>
    <row r="330" spans="1:30" x14ac:dyDescent="0.25">
      <c r="A330" s="29">
        <f t="shared" si="21"/>
        <v>-1</v>
      </c>
      <c r="B330" s="86">
        <v>258</v>
      </c>
      <c r="C330" s="86">
        <v>0</v>
      </c>
      <c r="D330" s="84">
        <f>IF(A330=1, VLOOKUP(E330,'K Bracing'!$A$1:$F$6,MATCH(F330,'K Bracing'!$A$1:'K Bracing'!$F$1,0),FALSE),99999)</f>
        <v>99999</v>
      </c>
      <c r="E330" s="86" t="s">
        <v>27</v>
      </c>
      <c r="F330" s="86" t="s">
        <v>27</v>
      </c>
      <c r="G330" s="86">
        <f t="shared" si="22"/>
        <v>0</v>
      </c>
      <c r="I330" s="29">
        <f t="shared" si="23"/>
        <v>-1</v>
      </c>
      <c r="J330" s="86">
        <v>258</v>
      </c>
      <c r="K330" s="86">
        <v>0</v>
      </c>
      <c r="L330" s="84">
        <f>IF(I330=1,VLOOKUP(M330,'K Bracing'!$A$1:$F$6,MATCH(N330,'K Bracing'!$A$1:'K Bracing'!$F$1,0),FALSE), 99999)</f>
        <v>99999</v>
      </c>
      <c r="M330" s="86" t="s">
        <v>27</v>
      </c>
      <c r="N330" s="86" t="s">
        <v>27</v>
      </c>
      <c r="O330" s="86">
        <f t="shared" si="24"/>
        <v>0</v>
      </c>
      <c r="Q330" s="63"/>
      <c r="AD330" s="63"/>
    </row>
    <row r="331" spans="1:30" x14ac:dyDescent="0.25">
      <c r="A331" s="29">
        <f t="shared" si="21"/>
        <v>-1</v>
      </c>
      <c r="B331" s="86">
        <v>259</v>
      </c>
      <c r="C331" s="86">
        <v>0</v>
      </c>
      <c r="D331" s="84">
        <f>IF(A331=1, VLOOKUP(E331,'K Bracing'!$A$1:$F$6,MATCH(F331,'K Bracing'!$A$1:'K Bracing'!$F$1,0),FALSE),99999)</f>
        <v>99999</v>
      </c>
      <c r="E331" s="86" t="s">
        <v>27</v>
      </c>
      <c r="F331" s="86" t="s">
        <v>27</v>
      </c>
      <c r="G331" s="86">
        <f t="shared" si="22"/>
        <v>0</v>
      </c>
      <c r="I331" s="29">
        <f t="shared" si="23"/>
        <v>-1</v>
      </c>
      <c r="J331" s="86">
        <v>259</v>
      </c>
      <c r="K331" s="86">
        <v>0</v>
      </c>
      <c r="L331" s="84">
        <f>IF(I331=1,VLOOKUP(M331,'K Bracing'!$A$1:$F$6,MATCH(N331,'K Bracing'!$A$1:'K Bracing'!$F$1,0),FALSE), 99999)</f>
        <v>99999</v>
      </c>
      <c r="M331" s="86" t="s">
        <v>27</v>
      </c>
      <c r="N331" s="86" t="s">
        <v>27</v>
      </c>
      <c r="O331" s="86">
        <f t="shared" si="24"/>
        <v>0</v>
      </c>
      <c r="Q331" s="63"/>
      <c r="AD331" s="63"/>
    </row>
    <row r="332" spans="1:30" x14ac:dyDescent="0.25">
      <c r="A332" s="29">
        <f t="shared" si="21"/>
        <v>-1</v>
      </c>
      <c r="B332" s="86">
        <v>260</v>
      </c>
      <c r="C332" s="86">
        <v>0</v>
      </c>
      <c r="D332" s="84">
        <f>IF(A332=1, VLOOKUP(E332,'K Bracing'!$A$1:$F$6,MATCH(F332,'K Bracing'!$A$1:'K Bracing'!$F$1,0),FALSE),99999)</f>
        <v>99999</v>
      </c>
      <c r="E332" s="86" t="s">
        <v>27</v>
      </c>
      <c r="F332" s="86" t="s">
        <v>27</v>
      </c>
      <c r="G332" s="86">
        <f t="shared" si="22"/>
        <v>0</v>
      </c>
      <c r="I332" s="29">
        <f t="shared" si="23"/>
        <v>-1</v>
      </c>
      <c r="J332" s="86">
        <v>260</v>
      </c>
      <c r="K332" s="86">
        <v>0</v>
      </c>
      <c r="L332" s="84">
        <f>IF(I332=1,VLOOKUP(M332,'K Bracing'!$A$1:$F$6,MATCH(N332,'K Bracing'!$A$1:'K Bracing'!$F$1,0),FALSE), 99999)</f>
        <v>99999</v>
      </c>
      <c r="M332" s="86" t="s">
        <v>27</v>
      </c>
      <c r="N332" s="86" t="s">
        <v>27</v>
      </c>
      <c r="O332" s="86">
        <f t="shared" si="24"/>
        <v>0</v>
      </c>
      <c r="Q332" s="63"/>
      <c r="AD332" s="63"/>
    </row>
    <row r="333" spans="1:30" x14ac:dyDescent="0.25">
      <c r="A333" s="29">
        <f t="shared" si="21"/>
        <v>-1</v>
      </c>
      <c r="B333" s="86">
        <v>261</v>
      </c>
      <c r="C333" s="86">
        <v>0</v>
      </c>
      <c r="D333" s="84">
        <f>IF(A333=1, VLOOKUP(E333,'K Bracing'!$A$1:$F$6,MATCH(F333,'K Bracing'!$A$1:'K Bracing'!$F$1,0),FALSE),99999)</f>
        <v>99999</v>
      </c>
      <c r="E333" s="86" t="s">
        <v>27</v>
      </c>
      <c r="F333" s="86" t="s">
        <v>27</v>
      </c>
      <c r="G333" s="86">
        <f t="shared" si="22"/>
        <v>0</v>
      </c>
      <c r="I333" s="29">
        <f t="shared" si="23"/>
        <v>-1</v>
      </c>
      <c r="J333" s="86">
        <v>261</v>
      </c>
      <c r="K333" s="86">
        <v>0</v>
      </c>
      <c r="L333" s="84">
        <f>IF(I333=1,VLOOKUP(M333,'K Bracing'!$A$1:$F$6,MATCH(N333,'K Bracing'!$A$1:'K Bracing'!$F$1,0),FALSE), 99999)</f>
        <v>99999</v>
      </c>
      <c r="M333" s="86" t="s">
        <v>27</v>
      </c>
      <c r="N333" s="86" t="s">
        <v>27</v>
      </c>
      <c r="O333" s="86">
        <f t="shared" si="24"/>
        <v>0</v>
      </c>
      <c r="Q333" s="63"/>
      <c r="AD333" s="63"/>
    </row>
    <row r="334" spans="1:30" x14ac:dyDescent="0.25">
      <c r="A334" s="29">
        <f t="shared" si="21"/>
        <v>-1</v>
      </c>
      <c r="B334" s="86">
        <v>262</v>
      </c>
      <c r="C334" s="86">
        <v>0</v>
      </c>
      <c r="D334" s="84">
        <f>IF(A334=1, VLOOKUP(E334,'K Bracing'!$A$1:$F$6,MATCH(F334,'K Bracing'!$A$1:'K Bracing'!$F$1,0),FALSE),99999)</f>
        <v>99999</v>
      </c>
      <c r="E334" s="86" t="s">
        <v>27</v>
      </c>
      <c r="F334" s="86" t="s">
        <v>27</v>
      </c>
      <c r="G334" s="86">
        <f t="shared" si="22"/>
        <v>0</v>
      </c>
      <c r="I334" s="29">
        <f t="shared" si="23"/>
        <v>-1</v>
      </c>
      <c r="J334" s="86">
        <v>262</v>
      </c>
      <c r="K334" s="86">
        <v>0</v>
      </c>
      <c r="L334" s="84">
        <f>IF(I334=1,VLOOKUP(M334,'K Bracing'!$A$1:$F$6,MATCH(N334,'K Bracing'!$A$1:'K Bracing'!$F$1,0),FALSE), 99999)</f>
        <v>99999</v>
      </c>
      <c r="M334" s="86" t="s">
        <v>27</v>
      </c>
      <c r="N334" s="86" t="s">
        <v>27</v>
      </c>
      <c r="O334" s="86">
        <f t="shared" si="24"/>
        <v>0</v>
      </c>
      <c r="Q334" s="63"/>
      <c r="AD334" s="63"/>
    </row>
    <row r="335" spans="1:30" x14ac:dyDescent="0.25">
      <c r="A335" s="29">
        <f t="shared" si="21"/>
        <v>-1</v>
      </c>
      <c r="B335" s="86">
        <v>263</v>
      </c>
      <c r="C335" s="86">
        <v>0</v>
      </c>
      <c r="D335" s="84">
        <f>IF(A335=1, VLOOKUP(E335,'K Bracing'!$A$1:$F$6,MATCH(F335,'K Bracing'!$A$1:'K Bracing'!$F$1,0),FALSE),99999)</f>
        <v>99999</v>
      </c>
      <c r="E335" s="86" t="s">
        <v>27</v>
      </c>
      <c r="F335" s="86" t="s">
        <v>27</v>
      </c>
      <c r="G335" s="86">
        <f t="shared" si="22"/>
        <v>0</v>
      </c>
      <c r="I335" s="29">
        <f t="shared" si="23"/>
        <v>-1</v>
      </c>
      <c r="J335" s="86">
        <v>263</v>
      </c>
      <c r="K335" s="86">
        <v>0</v>
      </c>
      <c r="L335" s="84">
        <f>IF(I335=1,VLOOKUP(M335,'K Bracing'!$A$1:$F$6,MATCH(N335,'K Bracing'!$A$1:'K Bracing'!$F$1,0),FALSE), 99999)</f>
        <v>99999</v>
      </c>
      <c r="M335" s="86" t="s">
        <v>27</v>
      </c>
      <c r="N335" s="86" t="s">
        <v>27</v>
      </c>
      <c r="O335" s="86">
        <f t="shared" si="24"/>
        <v>0</v>
      </c>
      <c r="Q335" s="63"/>
      <c r="AD335" s="63"/>
    </row>
    <row r="336" spans="1:30" x14ac:dyDescent="0.25">
      <c r="A336" s="29">
        <f t="shared" si="21"/>
        <v>-1</v>
      </c>
      <c r="B336" s="86">
        <v>264</v>
      </c>
      <c r="C336" s="86">
        <v>0</v>
      </c>
      <c r="D336" s="84">
        <f>IF(A336=1, VLOOKUP(E336,'K Bracing'!$A$1:$F$6,MATCH(F336,'K Bracing'!$A$1:'K Bracing'!$F$1,0),FALSE),99999)</f>
        <v>99999</v>
      </c>
      <c r="E336" s="86" t="s">
        <v>27</v>
      </c>
      <c r="F336" s="86" t="s">
        <v>27</v>
      </c>
      <c r="G336" s="86">
        <f t="shared" si="22"/>
        <v>0</v>
      </c>
      <c r="I336" s="29">
        <f t="shared" si="23"/>
        <v>-1</v>
      </c>
      <c r="J336" s="86">
        <v>264</v>
      </c>
      <c r="K336" s="86">
        <v>0</v>
      </c>
      <c r="L336" s="84">
        <f>IF(I336=1,VLOOKUP(M336,'K Bracing'!$A$1:$F$6,MATCH(N336,'K Bracing'!$A$1:'K Bracing'!$F$1,0),FALSE), 99999)</f>
        <v>99999</v>
      </c>
      <c r="M336" s="86" t="s">
        <v>27</v>
      </c>
      <c r="N336" s="86" t="s">
        <v>27</v>
      </c>
      <c r="O336" s="86">
        <f t="shared" si="24"/>
        <v>0</v>
      </c>
      <c r="Q336" s="63"/>
      <c r="AD336" s="63"/>
    </row>
    <row r="337" spans="1:30" x14ac:dyDescent="0.25">
      <c r="A337" s="29">
        <f t="shared" si="21"/>
        <v>-1</v>
      </c>
      <c r="B337" s="86">
        <v>265</v>
      </c>
      <c r="C337" s="86">
        <v>0</v>
      </c>
      <c r="D337" s="84">
        <f>IF(A337=1, VLOOKUP(E337,'K Bracing'!$A$1:$F$6,MATCH(F337,'K Bracing'!$A$1:'K Bracing'!$F$1,0),FALSE),99999)</f>
        <v>99999</v>
      </c>
      <c r="E337" s="86" t="s">
        <v>27</v>
      </c>
      <c r="F337" s="86" t="s">
        <v>27</v>
      </c>
      <c r="G337" s="86">
        <f t="shared" si="22"/>
        <v>0</v>
      </c>
      <c r="I337" s="29">
        <f t="shared" si="23"/>
        <v>-1</v>
      </c>
      <c r="J337" s="86">
        <v>265</v>
      </c>
      <c r="K337" s="86">
        <v>0</v>
      </c>
      <c r="L337" s="84">
        <f>IF(I337=1,VLOOKUP(M337,'K Bracing'!$A$1:$F$6,MATCH(N337,'K Bracing'!$A$1:'K Bracing'!$F$1,0),FALSE), 99999)</f>
        <v>99999</v>
      </c>
      <c r="M337" s="86" t="s">
        <v>27</v>
      </c>
      <c r="N337" s="86" t="s">
        <v>27</v>
      </c>
      <c r="O337" s="86">
        <f t="shared" si="24"/>
        <v>0</v>
      </c>
      <c r="Q337" s="63"/>
      <c r="AD337" s="63"/>
    </row>
    <row r="338" spans="1:30" x14ac:dyDescent="0.25">
      <c r="A338" s="29">
        <f t="shared" si="21"/>
        <v>-1</v>
      </c>
      <c r="B338" s="86">
        <v>266</v>
      </c>
      <c r="C338" s="86">
        <v>0</v>
      </c>
      <c r="D338" s="84">
        <f>IF(A338=1, VLOOKUP(E338,'K Bracing'!$A$1:$F$6,MATCH(F338,'K Bracing'!$A$1:'K Bracing'!$F$1,0),FALSE),99999)</f>
        <v>99999</v>
      </c>
      <c r="E338" s="86" t="s">
        <v>27</v>
      </c>
      <c r="F338" s="86" t="s">
        <v>27</v>
      </c>
      <c r="G338" s="86">
        <f t="shared" si="22"/>
        <v>0</v>
      </c>
      <c r="I338" s="29">
        <f t="shared" si="23"/>
        <v>-1</v>
      </c>
      <c r="J338" s="86">
        <v>266</v>
      </c>
      <c r="K338" s="86">
        <v>0</v>
      </c>
      <c r="L338" s="84">
        <f>IF(I338=1,VLOOKUP(M338,'K Bracing'!$A$1:$F$6,MATCH(N338,'K Bracing'!$A$1:'K Bracing'!$F$1,0),FALSE), 99999)</f>
        <v>99999</v>
      </c>
      <c r="M338" s="86" t="s">
        <v>27</v>
      </c>
      <c r="N338" s="86" t="s">
        <v>27</v>
      </c>
      <c r="O338" s="86">
        <f t="shared" si="24"/>
        <v>0</v>
      </c>
      <c r="Q338" s="63"/>
      <c r="AD338" s="63"/>
    </row>
    <row r="339" spans="1:30" x14ac:dyDescent="0.25">
      <c r="A339" s="29">
        <f t="shared" si="21"/>
        <v>-1</v>
      </c>
      <c r="B339" s="86">
        <v>267</v>
      </c>
      <c r="C339" s="86">
        <v>0</v>
      </c>
      <c r="D339" s="84">
        <f>IF(A339=1, VLOOKUP(E339,'K Bracing'!$A$1:$F$6,MATCH(F339,'K Bracing'!$A$1:'K Bracing'!$F$1,0),FALSE),99999)</f>
        <v>99999</v>
      </c>
      <c r="E339" s="86" t="s">
        <v>27</v>
      </c>
      <c r="F339" s="86" t="s">
        <v>27</v>
      </c>
      <c r="G339" s="86">
        <f t="shared" si="22"/>
        <v>0</v>
      </c>
      <c r="I339" s="29">
        <f t="shared" si="23"/>
        <v>-1</v>
      </c>
      <c r="J339" s="86">
        <v>267</v>
      </c>
      <c r="K339" s="86">
        <v>0</v>
      </c>
      <c r="L339" s="84">
        <f>IF(I339=1,VLOOKUP(M339,'K Bracing'!$A$1:$F$6,MATCH(N339,'K Bracing'!$A$1:'K Bracing'!$F$1,0),FALSE), 99999)</f>
        <v>99999</v>
      </c>
      <c r="M339" s="86" t="s">
        <v>27</v>
      </c>
      <c r="N339" s="86" t="s">
        <v>27</v>
      </c>
      <c r="O339" s="86">
        <f t="shared" si="24"/>
        <v>0</v>
      </c>
      <c r="Q339" s="63"/>
      <c r="AD339" s="63"/>
    </row>
    <row r="340" spans="1:30" x14ac:dyDescent="0.25">
      <c r="A340" s="29">
        <f t="shared" si="21"/>
        <v>-1</v>
      </c>
      <c r="B340" s="86">
        <v>268</v>
      </c>
      <c r="C340" s="86">
        <v>0</v>
      </c>
      <c r="D340" s="84">
        <f>IF(A340=1, VLOOKUP(E340,'K Bracing'!$A$1:$F$6,MATCH(F340,'K Bracing'!$A$1:'K Bracing'!$F$1,0),FALSE),99999)</f>
        <v>99999</v>
      </c>
      <c r="E340" s="86" t="s">
        <v>27</v>
      </c>
      <c r="F340" s="86" t="s">
        <v>27</v>
      </c>
      <c r="G340" s="86">
        <f t="shared" si="22"/>
        <v>0</v>
      </c>
      <c r="I340" s="29">
        <f t="shared" si="23"/>
        <v>-1</v>
      </c>
      <c r="J340" s="86">
        <v>268</v>
      </c>
      <c r="K340" s="86">
        <v>0</v>
      </c>
      <c r="L340" s="84">
        <f>IF(I340=1,VLOOKUP(M340,'K Bracing'!$A$1:$F$6,MATCH(N340,'K Bracing'!$A$1:'K Bracing'!$F$1,0),FALSE), 99999)</f>
        <v>99999</v>
      </c>
      <c r="M340" s="86" t="s">
        <v>27</v>
      </c>
      <c r="N340" s="86" t="s">
        <v>27</v>
      </c>
      <c r="O340" s="86">
        <f t="shared" si="24"/>
        <v>0</v>
      </c>
      <c r="Q340" s="63"/>
      <c r="AD340" s="63"/>
    </row>
    <row r="341" spans="1:30" x14ac:dyDescent="0.25">
      <c r="A341" s="29">
        <f t="shared" si="21"/>
        <v>-1</v>
      </c>
      <c r="B341" s="86">
        <v>269</v>
      </c>
      <c r="C341" s="86">
        <v>0</v>
      </c>
      <c r="D341" s="84">
        <f>IF(A341=1, VLOOKUP(E341,'K Bracing'!$A$1:$F$6,MATCH(F341,'K Bracing'!$A$1:'K Bracing'!$F$1,0),FALSE),99999)</f>
        <v>99999</v>
      </c>
      <c r="E341" s="86" t="s">
        <v>27</v>
      </c>
      <c r="F341" s="86" t="s">
        <v>27</v>
      </c>
      <c r="G341" s="86">
        <f t="shared" si="22"/>
        <v>0</v>
      </c>
      <c r="I341" s="29">
        <f t="shared" si="23"/>
        <v>-1</v>
      </c>
      <c r="J341" s="86">
        <v>269</v>
      </c>
      <c r="K341" s="86">
        <v>0</v>
      </c>
      <c r="L341" s="84">
        <f>IF(I341=1,VLOOKUP(M341,'K Bracing'!$A$1:$F$6,MATCH(N341,'K Bracing'!$A$1:'K Bracing'!$F$1,0),FALSE), 99999)</f>
        <v>99999</v>
      </c>
      <c r="M341" s="86" t="s">
        <v>27</v>
      </c>
      <c r="N341" s="86" t="s">
        <v>27</v>
      </c>
      <c r="O341" s="86">
        <f t="shared" si="24"/>
        <v>0</v>
      </c>
      <c r="Q341" s="63"/>
      <c r="AD341" s="63"/>
    </row>
    <row r="342" spans="1:30" x14ac:dyDescent="0.25">
      <c r="A342" s="29">
        <f t="shared" si="21"/>
        <v>-1</v>
      </c>
      <c r="B342" s="86">
        <v>270</v>
      </c>
      <c r="C342" s="86">
        <v>0</v>
      </c>
      <c r="D342" s="84">
        <f>IF(A342=1, VLOOKUP(E342,'K Bracing'!$A$1:$F$6,MATCH(F342,'K Bracing'!$A$1:'K Bracing'!$F$1,0),FALSE),99999)</f>
        <v>99999</v>
      </c>
      <c r="E342" s="86" t="s">
        <v>27</v>
      </c>
      <c r="F342" s="86" t="s">
        <v>27</v>
      </c>
      <c r="G342" s="86">
        <f t="shared" si="22"/>
        <v>0</v>
      </c>
      <c r="I342" s="29">
        <f t="shared" si="23"/>
        <v>-1</v>
      </c>
      <c r="J342" s="86">
        <v>270</v>
      </c>
      <c r="K342" s="86">
        <v>0</v>
      </c>
      <c r="L342" s="84">
        <f>IF(I342=1,VLOOKUP(M342,'K Bracing'!$A$1:$F$6,MATCH(N342,'K Bracing'!$A$1:'K Bracing'!$F$1,0),FALSE), 99999)</f>
        <v>99999</v>
      </c>
      <c r="M342" s="86" t="s">
        <v>27</v>
      </c>
      <c r="N342" s="86" t="s">
        <v>27</v>
      </c>
      <c r="O342" s="86">
        <f t="shared" si="24"/>
        <v>0</v>
      </c>
      <c r="Q342" s="63"/>
      <c r="AD342" s="63"/>
    </row>
    <row r="343" spans="1:30" x14ac:dyDescent="0.25">
      <c r="A343" s="29">
        <f t="shared" si="21"/>
        <v>-1</v>
      </c>
      <c r="B343" s="86">
        <v>271</v>
      </c>
      <c r="C343" s="86">
        <v>0</v>
      </c>
      <c r="D343" s="84">
        <f>IF(A343=1, VLOOKUP(E343,'K Bracing'!$A$1:$F$6,MATCH(F343,'K Bracing'!$A$1:'K Bracing'!$F$1,0),FALSE),99999)</f>
        <v>99999</v>
      </c>
      <c r="E343" s="86" t="s">
        <v>27</v>
      </c>
      <c r="F343" s="86" t="s">
        <v>27</v>
      </c>
      <c r="G343" s="86">
        <f t="shared" si="22"/>
        <v>0</v>
      </c>
      <c r="I343" s="29">
        <f t="shared" si="23"/>
        <v>-1</v>
      </c>
      <c r="J343" s="86">
        <v>271</v>
      </c>
      <c r="K343" s="86">
        <v>0</v>
      </c>
      <c r="L343" s="84">
        <f>IF(I343=1,VLOOKUP(M343,'K Bracing'!$A$1:$F$6,MATCH(N343,'K Bracing'!$A$1:'K Bracing'!$F$1,0),FALSE), 99999)</f>
        <v>99999</v>
      </c>
      <c r="M343" s="86" t="s">
        <v>27</v>
      </c>
      <c r="N343" s="86" t="s">
        <v>27</v>
      </c>
      <c r="O343" s="86">
        <f t="shared" si="24"/>
        <v>0</v>
      </c>
      <c r="Q343" s="63"/>
      <c r="AD343" s="63"/>
    </row>
    <row r="344" spans="1:30" x14ac:dyDescent="0.25">
      <c r="A344" s="29">
        <f t="shared" si="21"/>
        <v>-1</v>
      </c>
      <c r="B344" s="86">
        <v>272</v>
      </c>
      <c r="C344" s="86">
        <v>0</v>
      </c>
      <c r="D344" s="84">
        <f>IF(A344=1, VLOOKUP(E344,'K Bracing'!$A$1:$F$6,MATCH(F344,'K Bracing'!$A$1:'K Bracing'!$F$1,0),FALSE),99999)</f>
        <v>99999</v>
      </c>
      <c r="E344" s="86" t="s">
        <v>27</v>
      </c>
      <c r="F344" s="86" t="s">
        <v>27</v>
      </c>
      <c r="G344" s="86">
        <f t="shared" si="22"/>
        <v>0</v>
      </c>
      <c r="I344" s="29">
        <f t="shared" si="23"/>
        <v>-1</v>
      </c>
      <c r="J344" s="86">
        <v>272</v>
      </c>
      <c r="K344" s="86">
        <v>0</v>
      </c>
      <c r="L344" s="84">
        <f>IF(I344=1,VLOOKUP(M344,'K Bracing'!$A$1:$F$6,MATCH(N344,'K Bracing'!$A$1:'K Bracing'!$F$1,0),FALSE), 99999)</f>
        <v>99999</v>
      </c>
      <c r="M344" s="86" t="s">
        <v>27</v>
      </c>
      <c r="N344" s="86" t="s">
        <v>27</v>
      </c>
      <c r="O344" s="86">
        <f t="shared" si="24"/>
        <v>0</v>
      </c>
      <c r="Q344" s="63"/>
      <c r="AD344" s="63"/>
    </row>
    <row r="345" spans="1:30" x14ac:dyDescent="0.25">
      <c r="A345" s="29">
        <f t="shared" si="21"/>
        <v>-1</v>
      </c>
      <c r="B345" s="86">
        <v>273</v>
      </c>
      <c r="C345" s="86">
        <v>0</v>
      </c>
      <c r="D345" s="84">
        <f>IF(A345=1, VLOOKUP(E345,'K Bracing'!$A$1:$F$6,MATCH(F345,'K Bracing'!$A$1:'K Bracing'!$F$1,0),FALSE),99999)</f>
        <v>99999</v>
      </c>
      <c r="E345" s="86" t="s">
        <v>27</v>
      </c>
      <c r="F345" s="86" t="s">
        <v>27</v>
      </c>
      <c r="G345" s="86">
        <f t="shared" si="22"/>
        <v>0</v>
      </c>
      <c r="I345" s="29">
        <f t="shared" si="23"/>
        <v>-1</v>
      </c>
      <c r="J345" s="86">
        <v>273</v>
      </c>
      <c r="K345" s="86">
        <v>0</v>
      </c>
      <c r="L345" s="84">
        <f>IF(I345=1,VLOOKUP(M345,'K Bracing'!$A$1:$F$6,MATCH(N345,'K Bracing'!$A$1:'K Bracing'!$F$1,0),FALSE), 99999)</f>
        <v>99999</v>
      </c>
      <c r="M345" s="86" t="s">
        <v>27</v>
      </c>
      <c r="N345" s="86" t="s">
        <v>27</v>
      </c>
      <c r="O345" s="86">
        <f t="shared" si="24"/>
        <v>0</v>
      </c>
      <c r="Q345" s="63"/>
      <c r="AD345" s="63"/>
    </row>
    <row r="346" spans="1:30" x14ac:dyDescent="0.25">
      <c r="A346" s="29">
        <f t="shared" si="21"/>
        <v>-1</v>
      </c>
      <c r="B346" s="86">
        <v>274</v>
      </c>
      <c r="C346" s="86">
        <v>0</v>
      </c>
      <c r="D346" s="84">
        <f>IF(A346=1, VLOOKUP(E346,'K Bracing'!$A$1:$F$6,MATCH(F346,'K Bracing'!$A$1:'K Bracing'!$F$1,0),FALSE),99999)</f>
        <v>99999</v>
      </c>
      <c r="E346" s="86" t="s">
        <v>27</v>
      </c>
      <c r="F346" s="86" t="s">
        <v>27</v>
      </c>
      <c r="G346" s="86">
        <f t="shared" si="22"/>
        <v>0</v>
      </c>
      <c r="I346" s="29">
        <f t="shared" si="23"/>
        <v>-1</v>
      </c>
      <c r="J346" s="86">
        <v>274</v>
      </c>
      <c r="K346" s="86">
        <v>0</v>
      </c>
      <c r="L346" s="84">
        <f>IF(I346=1,VLOOKUP(M346,'K Bracing'!$A$1:$F$6,MATCH(N346,'K Bracing'!$A$1:'K Bracing'!$F$1,0),FALSE), 99999)</f>
        <v>99999</v>
      </c>
      <c r="M346" s="86" t="s">
        <v>27</v>
      </c>
      <c r="N346" s="86" t="s">
        <v>27</v>
      </c>
      <c r="O346" s="86">
        <f t="shared" si="24"/>
        <v>0</v>
      </c>
      <c r="Q346" s="63"/>
      <c r="AD346" s="63"/>
    </row>
    <row r="347" spans="1:30" x14ac:dyDescent="0.25">
      <c r="A347" s="29">
        <f t="shared" si="21"/>
        <v>-1</v>
      </c>
      <c r="B347" s="86">
        <v>275</v>
      </c>
      <c r="C347" s="86">
        <v>0</v>
      </c>
      <c r="D347" s="84">
        <f>IF(A347=1, VLOOKUP(E347,'K Bracing'!$A$1:$F$6,MATCH(F347,'K Bracing'!$A$1:'K Bracing'!$F$1,0),FALSE),99999)</f>
        <v>99999</v>
      </c>
      <c r="E347" s="86" t="s">
        <v>27</v>
      </c>
      <c r="F347" s="86" t="s">
        <v>27</v>
      </c>
      <c r="G347" s="86">
        <f t="shared" si="22"/>
        <v>0</v>
      </c>
      <c r="I347" s="29">
        <f t="shared" si="23"/>
        <v>-1</v>
      </c>
      <c r="J347" s="86">
        <v>275</v>
      </c>
      <c r="K347" s="86">
        <v>0</v>
      </c>
      <c r="L347" s="84">
        <f>IF(I347=1,VLOOKUP(M347,'K Bracing'!$A$1:$F$6,MATCH(N347,'K Bracing'!$A$1:'K Bracing'!$F$1,0),FALSE), 99999)</f>
        <v>99999</v>
      </c>
      <c r="M347" s="86" t="s">
        <v>27</v>
      </c>
      <c r="N347" s="86" t="s">
        <v>27</v>
      </c>
      <c r="O347" s="86">
        <f t="shared" si="24"/>
        <v>0</v>
      </c>
      <c r="Q347" s="63"/>
      <c r="AD347" s="63"/>
    </row>
    <row r="348" spans="1:30" x14ac:dyDescent="0.25">
      <c r="A348" s="29">
        <f t="shared" si="21"/>
        <v>-1</v>
      </c>
      <c r="B348" s="86">
        <v>276</v>
      </c>
      <c r="C348" s="86">
        <v>0</v>
      </c>
      <c r="D348" s="84">
        <f>IF(A348=1, VLOOKUP(E348,'K Bracing'!$A$1:$F$6,MATCH(F348,'K Bracing'!$A$1:'K Bracing'!$F$1,0),FALSE),99999)</f>
        <v>99999</v>
      </c>
      <c r="E348" s="86" t="s">
        <v>27</v>
      </c>
      <c r="F348" s="86" t="s">
        <v>27</v>
      </c>
      <c r="G348" s="86">
        <f t="shared" si="22"/>
        <v>0</v>
      </c>
      <c r="I348" s="29">
        <f t="shared" si="23"/>
        <v>-1</v>
      </c>
      <c r="J348" s="86">
        <v>276</v>
      </c>
      <c r="K348" s="86">
        <v>0</v>
      </c>
      <c r="L348" s="84">
        <f>IF(I348=1,VLOOKUP(M348,'K Bracing'!$A$1:$F$6,MATCH(N348,'K Bracing'!$A$1:'K Bracing'!$F$1,0),FALSE), 99999)</f>
        <v>99999</v>
      </c>
      <c r="M348" s="86" t="s">
        <v>27</v>
      </c>
      <c r="N348" s="86" t="s">
        <v>27</v>
      </c>
      <c r="O348" s="86">
        <f t="shared" si="24"/>
        <v>0</v>
      </c>
      <c r="Q348" s="63"/>
      <c r="AD348" s="63"/>
    </row>
    <row r="349" spans="1:30" x14ac:dyDescent="0.25">
      <c r="A349" s="29">
        <f t="shared" si="21"/>
        <v>-1</v>
      </c>
      <c r="B349" s="86">
        <v>277</v>
      </c>
      <c r="C349" s="86">
        <v>0</v>
      </c>
      <c r="D349" s="84">
        <f>IF(A349=1, VLOOKUP(E349,'K Bracing'!$A$1:$F$6,MATCH(F349,'K Bracing'!$A$1:'K Bracing'!$F$1,0),FALSE),99999)</f>
        <v>99999</v>
      </c>
      <c r="E349" s="86" t="s">
        <v>27</v>
      </c>
      <c r="F349" s="86" t="s">
        <v>27</v>
      </c>
      <c r="G349" s="86">
        <f t="shared" si="22"/>
        <v>0</v>
      </c>
      <c r="I349" s="29">
        <f t="shared" si="23"/>
        <v>-1</v>
      </c>
      <c r="J349" s="86">
        <v>277</v>
      </c>
      <c r="K349" s="86">
        <v>0</v>
      </c>
      <c r="L349" s="84">
        <f>IF(I349=1,VLOOKUP(M349,'K Bracing'!$A$1:$F$6,MATCH(N349,'K Bracing'!$A$1:'K Bracing'!$F$1,0),FALSE), 99999)</f>
        <v>99999</v>
      </c>
      <c r="M349" s="86" t="s">
        <v>27</v>
      </c>
      <c r="N349" s="86" t="s">
        <v>27</v>
      </c>
      <c r="O349" s="86">
        <f t="shared" si="24"/>
        <v>0</v>
      </c>
      <c r="Q349" s="63"/>
      <c r="AD349" s="63"/>
    </row>
    <row r="350" spans="1:30" x14ac:dyDescent="0.25">
      <c r="A350" s="29">
        <f t="shared" si="21"/>
        <v>-1</v>
      </c>
      <c r="B350" s="86">
        <v>278</v>
      </c>
      <c r="C350" s="86">
        <v>0</v>
      </c>
      <c r="D350" s="84">
        <f>IF(A350=1, VLOOKUP(E350,'K Bracing'!$A$1:$F$6,MATCH(F350,'K Bracing'!$A$1:'K Bracing'!$F$1,0),FALSE),99999)</f>
        <v>99999</v>
      </c>
      <c r="E350" s="86" t="s">
        <v>27</v>
      </c>
      <c r="F350" s="86" t="s">
        <v>27</v>
      </c>
      <c r="G350" s="86">
        <f t="shared" si="22"/>
        <v>0</v>
      </c>
      <c r="I350" s="29">
        <f t="shared" si="23"/>
        <v>-1</v>
      </c>
      <c r="J350" s="86">
        <v>278</v>
      </c>
      <c r="K350" s="86">
        <v>0</v>
      </c>
      <c r="L350" s="84">
        <f>IF(I350=1,VLOOKUP(M350,'K Bracing'!$A$1:$F$6,MATCH(N350,'K Bracing'!$A$1:'K Bracing'!$F$1,0),FALSE), 99999)</f>
        <v>99999</v>
      </c>
      <c r="M350" s="86" t="s">
        <v>27</v>
      </c>
      <c r="N350" s="86" t="s">
        <v>27</v>
      </c>
      <c r="O350" s="86">
        <f t="shared" si="24"/>
        <v>0</v>
      </c>
      <c r="Q350" s="63"/>
      <c r="AD350" s="63"/>
    </row>
    <row r="351" spans="1:30" x14ac:dyDescent="0.25">
      <c r="A351" s="29">
        <f t="shared" si="21"/>
        <v>-1</v>
      </c>
      <c r="B351" s="86">
        <v>279</v>
      </c>
      <c r="C351" s="86">
        <v>0</v>
      </c>
      <c r="D351" s="84">
        <f>IF(A351=1, VLOOKUP(E351,'K Bracing'!$A$1:$F$6,MATCH(F351,'K Bracing'!$A$1:'K Bracing'!$F$1,0),FALSE),99999)</f>
        <v>99999</v>
      </c>
      <c r="E351" s="86" t="s">
        <v>27</v>
      </c>
      <c r="F351" s="86" t="s">
        <v>27</v>
      </c>
      <c r="G351" s="86">
        <f t="shared" si="22"/>
        <v>0</v>
      </c>
      <c r="I351" s="29">
        <f t="shared" si="23"/>
        <v>-1</v>
      </c>
      <c r="J351" s="86">
        <v>279</v>
      </c>
      <c r="K351" s="86">
        <v>0</v>
      </c>
      <c r="L351" s="84">
        <f>IF(I351=1,VLOOKUP(M351,'K Bracing'!$A$1:$F$6,MATCH(N351,'K Bracing'!$A$1:'K Bracing'!$F$1,0),FALSE), 99999)</f>
        <v>99999</v>
      </c>
      <c r="M351" s="86" t="s">
        <v>27</v>
      </c>
      <c r="N351" s="86" t="s">
        <v>27</v>
      </c>
      <c r="O351" s="86">
        <f t="shared" si="24"/>
        <v>0</v>
      </c>
      <c r="Q351" s="63"/>
      <c r="AD351" s="63"/>
    </row>
    <row r="352" spans="1:30" x14ac:dyDescent="0.25">
      <c r="A352" s="29">
        <f t="shared" si="21"/>
        <v>-1</v>
      </c>
      <c r="B352" s="86">
        <v>280</v>
      </c>
      <c r="C352" s="86">
        <v>0</v>
      </c>
      <c r="D352" s="84">
        <f>IF(A352=1, VLOOKUP(E352,'K Bracing'!$A$1:$F$6,MATCH(F352,'K Bracing'!$A$1:'K Bracing'!$F$1,0),FALSE),99999)</f>
        <v>99999</v>
      </c>
      <c r="E352" s="86" t="s">
        <v>27</v>
      </c>
      <c r="F352" s="86" t="s">
        <v>27</v>
      </c>
      <c r="G352" s="86">
        <f t="shared" si="22"/>
        <v>0</v>
      </c>
      <c r="I352" s="29">
        <f t="shared" si="23"/>
        <v>-1</v>
      </c>
      <c r="J352" s="86">
        <v>280</v>
      </c>
      <c r="K352" s="86">
        <v>0</v>
      </c>
      <c r="L352" s="84">
        <f>IF(I352=1,VLOOKUP(M352,'K Bracing'!$A$1:$F$6,MATCH(N352,'K Bracing'!$A$1:'K Bracing'!$F$1,0),FALSE), 99999)</f>
        <v>99999</v>
      </c>
      <c r="M352" s="86" t="s">
        <v>27</v>
      </c>
      <c r="N352" s="86" t="s">
        <v>27</v>
      </c>
      <c r="O352" s="86">
        <f t="shared" si="24"/>
        <v>0</v>
      </c>
      <c r="Q352" s="63"/>
      <c r="AD352" s="63"/>
    </row>
    <row r="353" spans="1:30" x14ac:dyDescent="0.25">
      <c r="A353" s="29">
        <f t="shared" si="21"/>
        <v>-1</v>
      </c>
      <c r="B353" s="86">
        <v>281</v>
      </c>
      <c r="C353" s="86">
        <v>0</v>
      </c>
      <c r="D353" s="84">
        <f>IF(A353=1, VLOOKUP(E353,'K Bracing'!$A$1:$F$6,MATCH(F353,'K Bracing'!$A$1:'K Bracing'!$F$1,0),FALSE),99999)</f>
        <v>99999</v>
      </c>
      <c r="E353" s="86" t="s">
        <v>27</v>
      </c>
      <c r="F353" s="86" t="s">
        <v>27</v>
      </c>
      <c r="G353" s="86">
        <f t="shared" si="22"/>
        <v>0</v>
      </c>
      <c r="I353" s="29">
        <f t="shared" si="23"/>
        <v>-1</v>
      </c>
      <c r="J353" s="86">
        <v>281</v>
      </c>
      <c r="K353" s="86">
        <v>0</v>
      </c>
      <c r="L353" s="84">
        <f>IF(I353=1,VLOOKUP(M353,'K Bracing'!$A$1:$F$6,MATCH(N353,'K Bracing'!$A$1:'K Bracing'!$F$1,0),FALSE), 99999)</f>
        <v>99999</v>
      </c>
      <c r="M353" s="86" t="s">
        <v>27</v>
      </c>
      <c r="N353" s="86" t="s">
        <v>27</v>
      </c>
      <c r="O353" s="86">
        <f t="shared" si="24"/>
        <v>0</v>
      </c>
      <c r="Q353" s="63"/>
      <c r="AD353" s="63"/>
    </row>
    <row r="354" spans="1:30" x14ac:dyDescent="0.25">
      <c r="A354" s="29">
        <f t="shared" si="21"/>
        <v>-1</v>
      </c>
      <c r="B354" s="86">
        <v>282</v>
      </c>
      <c r="C354" s="86">
        <v>0</v>
      </c>
      <c r="D354" s="84">
        <f>IF(A354=1, VLOOKUP(E354,'K Bracing'!$A$1:$F$6,MATCH(F354,'K Bracing'!$A$1:'K Bracing'!$F$1,0),FALSE),99999)</f>
        <v>99999</v>
      </c>
      <c r="E354" s="86" t="s">
        <v>27</v>
      </c>
      <c r="F354" s="86" t="s">
        <v>27</v>
      </c>
      <c r="G354" s="86">
        <f t="shared" si="22"/>
        <v>0</v>
      </c>
      <c r="I354" s="29">
        <f t="shared" si="23"/>
        <v>-1</v>
      </c>
      <c r="J354" s="86">
        <v>282</v>
      </c>
      <c r="K354" s="86">
        <v>0</v>
      </c>
      <c r="L354" s="84">
        <f>IF(I354=1,VLOOKUP(M354,'K Bracing'!$A$1:$F$6,MATCH(N354,'K Bracing'!$A$1:'K Bracing'!$F$1,0),FALSE), 99999)</f>
        <v>99999</v>
      </c>
      <c r="M354" s="86" t="s">
        <v>27</v>
      </c>
      <c r="N354" s="86" t="s">
        <v>27</v>
      </c>
      <c r="O354" s="86">
        <f t="shared" si="24"/>
        <v>0</v>
      </c>
      <c r="Q354" s="63"/>
      <c r="AD354" s="63"/>
    </row>
    <row r="355" spans="1:30" x14ac:dyDescent="0.25">
      <c r="A355" s="29">
        <f t="shared" si="21"/>
        <v>-1</v>
      </c>
      <c r="B355" s="86">
        <v>283</v>
      </c>
      <c r="C355" s="86">
        <v>0</v>
      </c>
      <c r="D355" s="84">
        <f>IF(A355=1, VLOOKUP(E355,'K Bracing'!$A$1:$F$6,MATCH(F355,'K Bracing'!$A$1:'K Bracing'!$F$1,0),FALSE),99999)</f>
        <v>99999</v>
      </c>
      <c r="E355" s="86" t="s">
        <v>27</v>
      </c>
      <c r="F355" s="86" t="s">
        <v>27</v>
      </c>
      <c r="G355" s="86">
        <f t="shared" si="22"/>
        <v>0</v>
      </c>
      <c r="I355" s="29">
        <f t="shared" si="23"/>
        <v>-1</v>
      </c>
      <c r="J355" s="86">
        <v>283</v>
      </c>
      <c r="K355" s="86">
        <v>0</v>
      </c>
      <c r="L355" s="84">
        <f>IF(I355=1,VLOOKUP(M355,'K Bracing'!$A$1:$F$6,MATCH(N355,'K Bracing'!$A$1:'K Bracing'!$F$1,0),FALSE), 99999)</f>
        <v>99999</v>
      </c>
      <c r="M355" s="86" t="s">
        <v>27</v>
      </c>
      <c r="N355" s="86" t="s">
        <v>27</v>
      </c>
      <c r="O355" s="86">
        <f t="shared" si="24"/>
        <v>0</v>
      </c>
      <c r="Q355" s="63"/>
      <c r="AD355" s="63"/>
    </row>
    <row r="356" spans="1:30" x14ac:dyDescent="0.25">
      <c r="A356" s="29">
        <f t="shared" si="21"/>
        <v>-1</v>
      </c>
      <c r="B356" s="86">
        <v>284</v>
      </c>
      <c r="C356" s="86">
        <v>0</v>
      </c>
      <c r="D356" s="84">
        <f>IF(A356=1, VLOOKUP(E356,'K Bracing'!$A$1:$F$6,MATCH(F356,'K Bracing'!$A$1:'K Bracing'!$F$1,0),FALSE),99999)</f>
        <v>99999</v>
      </c>
      <c r="E356" s="86" t="s">
        <v>27</v>
      </c>
      <c r="F356" s="86" t="s">
        <v>27</v>
      </c>
      <c r="G356" s="86">
        <f t="shared" si="22"/>
        <v>0</v>
      </c>
      <c r="I356" s="29">
        <f t="shared" si="23"/>
        <v>-1</v>
      </c>
      <c r="J356" s="86">
        <v>284</v>
      </c>
      <c r="K356" s="86">
        <v>0</v>
      </c>
      <c r="L356" s="84">
        <f>IF(I356=1,VLOOKUP(M356,'K Bracing'!$A$1:$F$6,MATCH(N356,'K Bracing'!$A$1:'K Bracing'!$F$1,0),FALSE), 99999)</f>
        <v>99999</v>
      </c>
      <c r="M356" s="86" t="s">
        <v>27</v>
      </c>
      <c r="N356" s="86" t="s">
        <v>27</v>
      </c>
      <c r="O356" s="86">
        <f t="shared" si="24"/>
        <v>0</v>
      </c>
      <c r="Q356" s="63"/>
      <c r="AD356" s="63"/>
    </row>
    <row r="357" spans="1:30" x14ac:dyDescent="0.25">
      <c r="A357" s="29">
        <f t="shared" si="21"/>
        <v>-1</v>
      </c>
      <c r="B357" s="86">
        <v>285</v>
      </c>
      <c r="C357" s="86">
        <v>0</v>
      </c>
      <c r="D357" s="84">
        <f>IF(A357=1, VLOOKUP(E357,'K Bracing'!$A$1:$F$6,MATCH(F357,'K Bracing'!$A$1:'K Bracing'!$F$1,0),FALSE),99999)</f>
        <v>99999</v>
      </c>
      <c r="E357" s="86" t="s">
        <v>27</v>
      </c>
      <c r="F357" s="86" t="s">
        <v>27</v>
      </c>
      <c r="G357" s="86">
        <f t="shared" si="22"/>
        <v>0</v>
      </c>
      <c r="I357" s="29">
        <f t="shared" si="23"/>
        <v>-1</v>
      </c>
      <c r="J357" s="86">
        <v>285</v>
      </c>
      <c r="K357" s="86">
        <v>0</v>
      </c>
      <c r="L357" s="84">
        <f>IF(I357=1,VLOOKUP(M357,'K Bracing'!$A$1:$F$6,MATCH(N357,'K Bracing'!$A$1:'K Bracing'!$F$1,0),FALSE), 99999)</f>
        <v>99999</v>
      </c>
      <c r="M357" s="86" t="s">
        <v>27</v>
      </c>
      <c r="N357" s="86" t="s">
        <v>27</v>
      </c>
      <c r="O357" s="86">
        <f t="shared" si="24"/>
        <v>0</v>
      </c>
      <c r="Q357" s="63"/>
      <c r="AD357" s="63"/>
    </row>
    <row r="358" spans="1:30" x14ac:dyDescent="0.25">
      <c r="A358" s="29">
        <f t="shared" si="21"/>
        <v>-1</v>
      </c>
      <c r="B358" s="86">
        <v>286</v>
      </c>
      <c r="C358" s="86">
        <v>0</v>
      </c>
      <c r="D358" s="84">
        <f>IF(A358=1, VLOOKUP(E358,'K Bracing'!$A$1:$F$6,MATCH(F358,'K Bracing'!$A$1:'K Bracing'!$F$1,0),FALSE),99999)</f>
        <v>99999</v>
      </c>
      <c r="E358" s="86" t="s">
        <v>27</v>
      </c>
      <c r="F358" s="86" t="s">
        <v>27</v>
      </c>
      <c r="G358" s="86">
        <f t="shared" si="22"/>
        <v>0</v>
      </c>
      <c r="I358" s="29">
        <f t="shared" si="23"/>
        <v>-1</v>
      </c>
      <c r="J358" s="86">
        <v>286</v>
      </c>
      <c r="K358" s="86">
        <v>0</v>
      </c>
      <c r="L358" s="84">
        <f>IF(I358=1,VLOOKUP(M358,'K Bracing'!$A$1:$F$6,MATCH(N358,'K Bracing'!$A$1:'K Bracing'!$F$1,0),FALSE), 99999)</f>
        <v>99999</v>
      </c>
      <c r="M358" s="86" t="s">
        <v>27</v>
      </c>
      <c r="N358" s="86" t="s">
        <v>27</v>
      </c>
      <c r="O358" s="86">
        <f t="shared" si="24"/>
        <v>0</v>
      </c>
      <c r="Q358" s="63"/>
      <c r="AD358" s="63"/>
    </row>
    <row r="359" spans="1:30" x14ac:dyDescent="0.25">
      <c r="A359" s="29">
        <f t="shared" si="21"/>
        <v>-1</v>
      </c>
      <c r="B359" s="86">
        <v>287</v>
      </c>
      <c r="C359" s="86">
        <v>0</v>
      </c>
      <c r="D359" s="84">
        <f>IF(A359=1, VLOOKUP(E359,'K Bracing'!$A$1:$F$6,MATCH(F359,'K Bracing'!$A$1:'K Bracing'!$F$1,0),FALSE),99999)</f>
        <v>99999</v>
      </c>
      <c r="E359" s="86" t="s">
        <v>27</v>
      </c>
      <c r="F359" s="86" t="s">
        <v>27</v>
      </c>
      <c r="G359" s="86">
        <f t="shared" si="22"/>
        <v>0</v>
      </c>
      <c r="I359" s="29">
        <f t="shared" si="23"/>
        <v>-1</v>
      </c>
      <c r="J359" s="86">
        <v>287</v>
      </c>
      <c r="K359" s="86">
        <v>0</v>
      </c>
      <c r="L359" s="84">
        <f>IF(I359=1,VLOOKUP(M359,'K Bracing'!$A$1:$F$6,MATCH(N359,'K Bracing'!$A$1:'K Bracing'!$F$1,0),FALSE), 99999)</f>
        <v>99999</v>
      </c>
      <c r="M359" s="86" t="s">
        <v>27</v>
      </c>
      <c r="N359" s="86" t="s">
        <v>27</v>
      </c>
      <c r="O359" s="86">
        <f t="shared" si="24"/>
        <v>0</v>
      </c>
      <c r="Q359" s="63"/>
      <c r="AD359" s="63"/>
    </row>
    <row r="360" spans="1:30" x14ac:dyDescent="0.25">
      <c r="A360" s="29">
        <f t="shared" si="21"/>
        <v>-1</v>
      </c>
      <c r="B360" s="86">
        <v>288</v>
      </c>
      <c r="C360" s="86">
        <v>0</v>
      </c>
      <c r="D360" s="84">
        <f>IF(A360=1, VLOOKUP(E360,'K Bracing'!$A$1:$F$6,MATCH(F360,'K Bracing'!$A$1:'K Bracing'!$F$1,0),FALSE),99999)</f>
        <v>99999</v>
      </c>
      <c r="E360" s="86" t="s">
        <v>27</v>
      </c>
      <c r="F360" s="86" t="s">
        <v>27</v>
      </c>
      <c r="G360" s="86">
        <f t="shared" si="22"/>
        <v>0</v>
      </c>
      <c r="I360" s="29">
        <f t="shared" si="23"/>
        <v>-1</v>
      </c>
      <c r="J360" s="86">
        <v>288</v>
      </c>
      <c r="K360" s="86">
        <v>0</v>
      </c>
      <c r="L360" s="84">
        <f>IF(I360=1,VLOOKUP(M360,'K Bracing'!$A$1:$F$6,MATCH(N360,'K Bracing'!$A$1:'K Bracing'!$F$1,0),FALSE), 99999)</f>
        <v>99999</v>
      </c>
      <c r="M360" s="86" t="s">
        <v>27</v>
      </c>
      <c r="N360" s="86" t="s">
        <v>27</v>
      </c>
      <c r="O360" s="86">
        <f t="shared" si="24"/>
        <v>0</v>
      </c>
      <c r="Q360" s="63"/>
      <c r="AD360" s="63"/>
    </row>
    <row r="361" spans="1:30" x14ac:dyDescent="0.25">
      <c r="A361" s="29">
        <f t="shared" si="21"/>
        <v>-1</v>
      </c>
      <c r="B361" s="86">
        <v>289</v>
      </c>
      <c r="C361" s="86">
        <v>0</v>
      </c>
      <c r="D361" s="84">
        <f>IF(A361=1, VLOOKUP(E361,'K Bracing'!$A$1:$F$6,MATCH(F361,'K Bracing'!$A$1:'K Bracing'!$F$1,0),FALSE),99999)</f>
        <v>99999</v>
      </c>
      <c r="E361" s="86" t="s">
        <v>27</v>
      </c>
      <c r="F361" s="86" t="s">
        <v>27</v>
      </c>
      <c r="G361" s="86">
        <f t="shared" si="22"/>
        <v>0</v>
      </c>
      <c r="I361" s="29">
        <f t="shared" si="23"/>
        <v>-1</v>
      </c>
      <c r="J361" s="86">
        <v>289</v>
      </c>
      <c r="K361" s="86">
        <v>0</v>
      </c>
      <c r="L361" s="84">
        <f>IF(I361=1,VLOOKUP(M361,'K Bracing'!$A$1:$F$6,MATCH(N361,'K Bracing'!$A$1:'K Bracing'!$F$1,0),FALSE), 99999)</f>
        <v>99999</v>
      </c>
      <c r="M361" s="86" t="s">
        <v>27</v>
      </c>
      <c r="N361" s="86" t="s">
        <v>27</v>
      </c>
      <c r="O361" s="86">
        <f t="shared" si="24"/>
        <v>0</v>
      </c>
      <c r="Q361" s="63"/>
      <c r="AD361" s="63"/>
    </row>
    <row r="362" spans="1:30" x14ac:dyDescent="0.25">
      <c r="A362" s="29">
        <f t="shared" si="21"/>
        <v>-1</v>
      </c>
      <c r="B362" s="86">
        <v>290</v>
      </c>
      <c r="C362" s="86">
        <v>0</v>
      </c>
      <c r="D362" s="84">
        <f>IF(A362=1, VLOOKUP(E362,'K Bracing'!$A$1:$F$6,MATCH(F362,'K Bracing'!$A$1:'K Bracing'!$F$1,0),FALSE),99999)</f>
        <v>99999</v>
      </c>
      <c r="E362" s="86" t="s">
        <v>27</v>
      </c>
      <c r="F362" s="86" t="s">
        <v>27</v>
      </c>
      <c r="G362" s="86">
        <f t="shared" si="22"/>
        <v>0</v>
      </c>
      <c r="I362" s="29">
        <f t="shared" si="23"/>
        <v>-1</v>
      </c>
      <c r="J362" s="86">
        <v>290</v>
      </c>
      <c r="K362" s="86">
        <v>0</v>
      </c>
      <c r="L362" s="84">
        <f>IF(I362=1,VLOOKUP(M362,'K Bracing'!$A$1:$F$6,MATCH(N362,'K Bracing'!$A$1:'K Bracing'!$F$1,0),FALSE), 99999)</f>
        <v>99999</v>
      </c>
      <c r="M362" s="86" t="s">
        <v>27</v>
      </c>
      <c r="N362" s="86" t="s">
        <v>27</v>
      </c>
      <c r="O362" s="86">
        <f t="shared" si="24"/>
        <v>0</v>
      </c>
      <c r="Q362" s="63"/>
      <c r="AD362" s="63"/>
    </row>
    <row r="363" spans="1:30" x14ac:dyDescent="0.25">
      <c r="A363" s="29">
        <f t="shared" si="21"/>
        <v>-1</v>
      </c>
      <c r="B363" s="86">
        <v>291</v>
      </c>
      <c r="C363" s="86">
        <v>0</v>
      </c>
      <c r="D363" s="84">
        <f>IF(A363=1, VLOOKUP(E363,'K Bracing'!$A$1:$F$6,MATCH(F363,'K Bracing'!$A$1:'K Bracing'!$F$1,0),FALSE),99999)</f>
        <v>99999</v>
      </c>
      <c r="E363" s="86" t="s">
        <v>27</v>
      </c>
      <c r="F363" s="86" t="s">
        <v>27</v>
      </c>
      <c r="G363" s="86">
        <f t="shared" si="22"/>
        <v>0</v>
      </c>
      <c r="I363" s="29">
        <f t="shared" si="23"/>
        <v>-1</v>
      </c>
      <c r="J363" s="86">
        <v>291</v>
      </c>
      <c r="K363" s="86">
        <v>0</v>
      </c>
      <c r="L363" s="84">
        <f>IF(I363=1,VLOOKUP(M363,'K Bracing'!$A$1:$F$6,MATCH(N363,'K Bracing'!$A$1:'K Bracing'!$F$1,0),FALSE), 99999)</f>
        <v>99999</v>
      </c>
      <c r="M363" s="86" t="s">
        <v>27</v>
      </c>
      <c r="N363" s="86" t="s">
        <v>27</v>
      </c>
      <c r="O363" s="86">
        <f t="shared" si="24"/>
        <v>0</v>
      </c>
      <c r="Q363" s="63"/>
      <c r="AD363" s="63"/>
    </row>
    <row r="364" spans="1:30" x14ac:dyDescent="0.25">
      <c r="A364" s="29">
        <f t="shared" si="21"/>
        <v>-1</v>
      </c>
      <c r="B364" s="86">
        <v>292</v>
      </c>
      <c r="C364" s="86">
        <v>0</v>
      </c>
      <c r="D364" s="84">
        <f>IF(A364=1, VLOOKUP(E364,'K Bracing'!$A$1:$F$6,MATCH(F364,'K Bracing'!$A$1:'K Bracing'!$F$1,0),FALSE),99999)</f>
        <v>99999</v>
      </c>
      <c r="E364" s="86" t="s">
        <v>27</v>
      </c>
      <c r="F364" s="86" t="s">
        <v>27</v>
      </c>
      <c r="G364" s="86">
        <f t="shared" si="22"/>
        <v>0</v>
      </c>
      <c r="I364" s="29">
        <f t="shared" si="23"/>
        <v>-1</v>
      </c>
      <c r="J364" s="86">
        <v>292</v>
      </c>
      <c r="K364" s="86">
        <v>0</v>
      </c>
      <c r="L364" s="84">
        <f>IF(I364=1,VLOOKUP(M364,'K Bracing'!$A$1:$F$6,MATCH(N364,'K Bracing'!$A$1:'K Bracing'!$F$1,0),FALSE), 99999)</f>
        <v>99999</v>
      </c>
      <c r="M364" s="86" t="s">
        <v>27</v>
      </c>
      <c r="N364" s="86" t="s">
        <v>27</v>
      </c>
      <c r="O364" s="86">
        <f t="shared" si="24"/>
        <v>0</v>
      </c>
      <c r="Q364" s="63"/>
      <c r="AD364" s="63"/>
    </row>
    <row r="365" spans="1:30" x14ac:dyDescent="0.25">
      <c r="A365" s="29">
        <f t="shared" si="21"/>
        <v>-1</v>
      </c>
      <c r="B365" s="86">
        <v>293</v>
      </c>
      <c r="C365" s="86">
        <v>0</v>
      </c>
      <c r="D365" s="84">
        <f>IF(A365=1, VLOOKUP(E365,'K Bracing'!$A$1:$F$6,MATCH(F365,'K Bracing'!$A$1:'K Bracing'!$F$1,0),FALSE),99999)</f>
        <v>99999</v>
      </c>
      <c r="E365" s="86" t="s">
        <v>27</v>
      </c>
      <c r="F365" s="86" t="s">
        <v>27</v>
      </c>
      <c r="G365" s="86">
        <f t="shared" si="22"/>
        <v>0</v>
      </c>
      <c r="I365" s="29">
        <f t="shared" si="23"/>
        <v>-1</v>
      </c>
      <c r="J365" s="86">
        <v>293</v>
      </c>
      <c r="K365" s="86">
        <v>0</v>
      </c>
      <c r="L365" s="84">
        <f>IF(I365=1,VLOOKUP(M365,'K Bracing'!$A$1:$F$6,MATCH(N365,'K Bracing'!$A$1:'K Bracing'!$F$1,0),FALSE), 99999)</f>
        <v>99999</v>
      </c>
      <c r="M365" s="86" t="s">
        <v>27</v>
      </c>
      <c r="N365" s="86" t="s">
        <v>27</v>
      </c>
      <c r="O365" s="86">
        <f t="shared" si="24"/>
        <v>0</v>
      </c>
      <c r="Q365" s="63"/>
      <c r="AD365" s="63"/>
    </row>
    <row r="366" spans="1:30" x14ac:dyDescent="0.25">
      <c r="A366" s="29">
        <f t="shared" si="21"/>
        <v>-1</v>
      </c>
      <c r="B366" s="86">
        <v>294</v>
      </c>
      <c r="C366" s="86">
        <v>0</v>
      </c>
      <c r="D366" s="84">
        <f>IF(A366=1, VLOOKUP(E366,'K Bracing'!$A$1:$F$6,MATCH(F366,'K Bracing'!$A$1:'K Bracing'!$F$1,0),FALSE),99999)</f>
        <v>99999</v>
      </c>
      <c r="E366" s="86" t="s">
        <v>27</v>
      </c>
      <c r="F366" s="86" t="s">
        <v>27</v>
      </c>
      <c r="G366" s="86">
        <f t="shared" si="22"/>
        <v>0</v>
      </c>
      <c r="I366" s="29">
        <f t="shared" si="23"/>
        <v>-1</v>
      </c>
      <c r="J366" s="86">
        <v>294</v>
      </c>
      <c r="K366" s="86">
        <v>0</v>
      </c>
      <c r="L366" s="84">
        <f>IF(I366=1,VLOOKUP(M366,'K Bracing'!$A$1:$F$6,MATCH(N366,'K Bracing'!$A$1:'K Bracing'!$F$1,0),FALSE), 99999)</f>
        <v>99999</v>
      </c>
      <c r="M366" s="86" t="s">
        <v>27</v>
      </c>
      <c r="N366" s="86" t="s">
        <v>27</v>
      </c>
      <c r="O366" s="86">
        <f t="shared" si="24"/>
        <v>0</v>
      </c>
      <c r="Q366" s="63"/>
      <c r="AD366" s="63"/>
    </row>
    <row r="367" spans="1:30" x14ac:dyDescent="0.25">
      <c r="A367" s="29">
        <f t="shared" si="21"/>
        <v>-1</v>
      </c>
      <c r="B367" s="86">
        <v>295</v>
      </c>
      <c r="C367" s="86">
        <v>0</v>
      </c>
      <c r="D367" s="84">
        <f>IF(A367=1, VLOOKUP(E367,'K Bracing'!$A$1:$F$6,MATCH(F367,'K Bracing'!$A$1:'K Bracing'!$F$1,0),FALSE),99999)</f>
        <v>99999</v>
      </c>
      <c r="E367" s="86" t="s">
        <v>27</v>
      </c>
      <c r="F367" s="86" t="s">
        <v>27</v>
      </c>
      <c r="G367" s="86">
        <f t="shared" si="22"/>
        <v>0</v>
      </c>
      <c r="I367" s="29">
        <f t="shared" si="23"/>
        <v>-1</v>
      </c>
      <c r="J367" s="86">
        <v>295</v>
      </c>
      <c r="K367" s="86">
        <v>0</v>
      </c>
      <c r="L367" s="84">
        <f>IF(I367=1,VLOOKUP(M367,'K Bracing'!$A$1:$F$6,MATCH(N367,'K Bracing'!$A$1:'K Bracing'!$F$1,0),FALSE), 99999)</f>
        <v>99999</v>
      </c>
      <c r="M367" s="86" t="s">
        <v>27</v>
      </c>
      <c r="N367" s="86" t="s">
        <v>27</v>
      </c>
      <c r="O367" s="86">
        <f t="shared" si="24"/>
        <v>0</v>
      </c>
      <c r="Q367" s="63"/>
      <c r="AD367" s="63"/>
    </row>
    <row r="368" spans="1:30" x14ac:dyDescent="0.25">
      <c r="A368" s="29">
        <f t="shared" si="21"/>
        <v>-1</v>
      </c>
      <c r="B368" s="86">
        <v>296</v>
      </c>
      <c r="C368" s="86">
        <v>0</v>
      </c>
      <c r="D368" s="84">
        <f>IF(A368=1, VLOOKUP(E368,'K Bracing'!$A$1:$F$6,MATCH(F368,'K Bracing'!$A$1:'K Bracing'!$F$1,0),FALSE),99999)</f>
        <v>99999</v>
      </c>
      <c r="E368" s="86" t="s">
        <v>27</v>
      </c>
      <c r="F368" s="86" t="s">
        <v>27</v>
      </c>
      <c r="G368" s="86">
        <f t="shared" si="22"/>
        <v>0</v>
      </c>
      <c r="I368" s="29">
        <f t="shared" si="23"/>
        <v>-1</v>
      </c>
      <c r="J368" s="86">
        <v>296</v>
      </c>
      <c r="K368" s="86">
        <v>0</v>
      </c>
      <c r="L368" s="84">
        <f>IF(I368=1,VLOOKUP(M368,'K Bracing'!$A$1:$F$6,MATCH(N368,'K Bracing'!$A$1:'K Bracing'!$F$1,0),FALSE), 99999)</f>
        <v>99999</v>
      </c>
      <c r="M368" s="86" t="s">
        <v>27</v>
      </c>
      <c r="N368" s="86" t="s">
        <v>27</v>
      </c>
      <c r="O368" s="86">
        <f t="shared" si="24"/>
        <v>0</v>
      </c>
      <c r="Q368" s="63"/>
      <c r="AD368" s="63"/>
    </row>
    <row r="369" spans="1:30" x14ac:dyDescent="0.25">
      <c r="A369" s="29">
        <f t="shared" si="21"/>
        <v>-1</v>
      </c>
      <c r="B369" s="86">
        <v>297</v>
      </c>
      <c r="C369" s="86">
        <v>0</v>
      </c>
      <c r="D369" s="84">
        <f>IF(A369=1, VLOOKUP(E369,'K Bracing'!$A$1:$F$6,MATCH(F369,'K Bracing'!$A$1:'K Bracing'!$F$1,0),FALSE),99999)</f>
        <v>99999</v>
      </c>
      <c r="E369" s="86" t="s">
        <v>27</v>
      </c>
      <c r="F369" s="86" t="s">
        <v>27</v>
      </c>
      <c r="G369" s="86">
        <f t="shared" si="22"/>
        <v>0</v>
      </c>
      <c r="I369" s="29">
        <f t="shared" si="23"/>
        <v>-1</v>
      </c>
      <c r="J369" s="86">
        <v>297</v>
      </c>
      <c r="K369" s="86">
        <v>0</v>
      </c>
      <c r="L369" s="84">
        <f>IF(I369=1,VLOOKUP(M369,'K Bracing'!$A$1:$F$6,MATCH(N369,'K Bracing'!$A$1:'K Bracing'!$F$1,0),FALSE), 99999)</f>
        <v>99999</v>
      </c>
      <c r="M369" s="86" t="s">
        <v>27</v>
      </c>
      <c r="N369" s="86" t="s">
        <v>27</v>
      </c>
      <c r="O369" s="86">
        <f t="shared" si="24"/>
        <v>0</v>
      </c>
      <c r="Q369" s="63"/>
      <c r="AD369" s="63"/>
    </row>
    <row r="370" spans="1:30" x14ac:dyDescent="0.25">
      <c r="A370" s="29">
        <f t="shared" si="21"/>
        <v>-1</v>
      </c>
      <c r="B370" s="86">
        <v>298</v>
      </c>
      <c r="C370" s="86">
        <v>0</v>
      </c>
      <c r="D370" s="84">
        <f>IF(A370=1, VLOOKUP(E370,'K Bracing'!$A$1:$F$6,MATCH(F370,'K Bracing'!$A$1:'K Bracing'!$F$1,0),FALSE),99999)</f>
        <v>99999</v>
      </c>
      <c r="E370" s="86" t="s">
        <v>27</v>
      </c>
      <c r="F370" s="86" t="s">
        <v>27</v>
      </c>
      <c r="G370" s="86">
        <f t="shared" si="22"/>
        <v>0</v>
      </c>
      <c r="I370" s="29">
        <f t="shared" si="23"/>
        <v>-1</v>
      </c>
      <c r="J370" s="86">
        <v>298</v>
      </c>
      <c r="K370" s="86">
        <v>0</v>
      </c>
      <c r="L370" s="84">
        <f>IF(I370=1,VLOOKUP(M370,'K Bracing'!$A$1:$F$6,MATCH(N370,'K Bracing'!$A$1:'K Bracing'!$F$1,0),FALSE), 99999)</f>
        <v>99999</v>
      </c>
      <c r="M370" s="86" t="s">
        <v>27</v>
      </c>
      <c r="N370" s="86" t="s">
        <v>27</v>
      </c>
      <c r="O370" s="86">
        <f t="shared" si="24"/>
        <v>0</v>
      </c>
      <c r="Q370" s="63"/>
      <c r="AD370" s="63"/>
    </row>
    <row r="371" spans="1:30" x14ac:dyDescent="0.25">
      <c r="A371" s="29">
        <f t="shared" si="21"/>
        <v>-1</v>
      </c>
      <c r="B371" s="86">
        <v>299</v>
      </c>
      <c r="C371" s="86">
        <v>0</v>
      </c>
      <c r="D371" s="84">
        <f>IF(A371=1, VLOOKUP(E371,'K Bracing'!$A$1:$F$6,MATCH(F371,'K Bracing'!$A$1:'K Bracing'!$F$1,0),FALSE),99999)</f>
        <v>99999</v>
      </c>
      <c r="E371" s="86" t="s">
        <v>27</v>
      </c>
      <c r="F371" s="86" t="s">
        <v>27</v>
      </c>
      <c r="G371" s="86">
        <f t="shared" si="22"/>
        <v>0</v>
      </c>
      <c r="I371" s="29">
        <f t="shared" si="23"/>
        <v>-1</v>
      </c>
      <c r="J371" s="86">
        <v>299</v>
      </c>
      <c r="K371" s="86">
        <v>0</v>
      </c>
      <c r="L371" s="84">
        <f>IF(I371=1,VLOOKUP(M371,'K Bracing'!$A$1:$F$6,MATCH(N371,'K Bracing'!$A$1:'K Bracing'!$F$1,0),FALSE), 99999)</f>
        <v>99999</v>
      </c>
      <c r="M371" s="86" t="s">
        <v>27</v>
      </c>
      <c r="N371" s="86" t="s">
        <v>27</v>
      </c>
      <c r="O371" s="86">
        <f t="shared" si="24"/>
        <v>0</v>
      </c>
      <c r="Q371" s="63"/>
      <c r="AD371" s="63"/>
    </row>
    <row r="372" spans="1:30" x14ac:dyDescent="0.25">
      <c r="A372" s="29">
        <f t="shared" si="21"/>
        <v>-1</v>
      </c>
      <c r="B372" s="86">
        <v>300</v>
      </c>
      <c r="C372" s="86">
        <v>0</v>
      </c>
      <c r="D372" s="84">
        <f>IF(A372=1, VLOOKUP(E372,'K Bracing'!$A$1:$F$6,MATCH(F372,'K Bracing'!$A$1:'K Bracing'!$F$1,0),FALSE),99999)</f>
        <v>99999</v>
      </c>
      <c r="E372" s="86" t="s">
        <v>27</v>
      </c>
      <c r="F372" s="86" t="s">
        <v>27</v>
      </c>
      <c r="G372" s="86">
        <f t="shared" si="22"/>
        <v>0</v>
      </c>
      <c r="I372" s="29">
        <f t="shared" si="23"/>
        <v>-1</v>
      </c>
      <c r="J372" s="86">
        <v>300</v>
      </c>
      <c r="K372" s="86">
        <v>0</v>
      </c>
      <c r="L372" s="84">
        <f>IF(I372=1,VLOOKUP(M372,'K Bracing'!$A$1:$F$6,MATCH(N372,'K Bracing'!$A$1:'K Bracing'!$F$1,0),FALSE), 99999)</f>
        <v>99999</v>
      </c>
      <c r="M372" s="86" t="s">
        <v>27</v>
      </c>
      <c r="N372" s="86" t="s">
        <v>27</v>
      </c>
      <c r="O372" s="86">
        <f t="shared" si="24"/>
        <v>0</v>
      </c>
      <c r="Q372" s="63"/>
      <c r="AD372" s="63"/>
    </row>
    <row r="373" spans="1:30" x14ac:dyDescent="0.25">
      <c r="A373" s="29">
        <f t="shared" si="21"/>
        <v>-1</v>
      </c>
      <c r="B373" s="86">
        <v>301</v>
      </c>
      <c r="C373" s="86">
        <v>0</v>
      </c>
      <c r="D373" s="84">
        <f>IF(A373=1, VLOOKUP(E373,'K Bracing'!$A$1:$F$6,MATCH(F373,'K Bracing'!$A$1:'K Bracing'!$F$1,0),FALSE),99999)</f>
        <v>99999</v>
      </c>
      <c r="E373" s="86" t="s">
        <v>27</v>
      </c>
      <c r="F373" s="86" t="s">
        <v>27</v>
      </c>
      <c r="G373" s="86">
        <f t="shared" si="22"/>
        <v>0</v>
      </c>
      <c r="I373" s="29">
        <f t="shared" si="23"/>
        <v>-1</v>
      </c>
      <c r="J373" s="86">
        <v>301</v>
      </c>
      <c r="K373" s="86">
        <v>0</v>
      </c>
      <c r="L373" s="84">
        <f>IF(I373=1,VLOOKUP(M373,'K Bracing'!$A$1:$F$6,MATCH(N373,'K Bracing'!$A$1:'K Bracing'!$F$1,0),FALSE), 99999)</f>
        <v>99999</v>
      </c>
      <c r="M373" s="86" t="s">
        <v>27</v>
      </c>
      <c r="N373" s="86" t="s">
        <v>27</v>
      </c>
      <c r="O373" s="86">
        <f t="shared" si="24"/>
        <v>0</v>
      </c>
      <c r="Q373" s="63"/>
      <c r="AD373" s="63"/>
    </row>
    <row r="374" spans="1:30" x14ac:dyDescent="0.25">
      <c r="A374" s="29">
        <f t="shared" si="21"/>
        <v>-1</v>
      </c>
      <c r="B374" s="86">
        <v>302</v>
      </c>
      <c r="C374" s="86">
        <v>0</v>
      </c>
      <c r="D374" s="84">
        <f>IF(A374=1, VLOOKUP(E374,'K Bracing'!$A$1:$F$6,MATCH(F374,'K Bracing'!$A$1:'K Bracing'!$F$1,0),FALSE),99999)</f>
        <v>99999</v>
      </c>
      <c r="E374" s="86" t="s">
        <v>27</v>
      </c>
      <c r="F374" s="86" t="s">
        <v>27</v>
      </c>
      <c r="G374" s="86">
        <f t="shared" si="22"/>
        <v>0</v>
      </c>
      <c r="I374" s="29">
        <f t="shared" si="23"/>
        <v>-1</v>
      </c>
      <c r="J374" s="86">
        <v>302</v>
      </c>
      <c r="K374" s="86">
        <v>0</v>
      </c>
      <c r="L374" s="84">
        <f>IF(I374=1,VLOOKUP(M374,'K Bracing'!$A$1:$F$6,MATCH(N374,'K Bracing'!$A$1:'K Bracing'!$F$1,0),FALSE), 99999)</f>
        <v>99999</v>
      </c>
      <c r="M374" s="86" t="s">
        <v>27</v>
      </c>
      <c r="N374" s="86" t="s">
        <v>27</v>
      </c>
      <c r="O374" s="86">
        <f t="shared" si="24"/>
        <v>0</v>
      </c>
      <c r="Q374" s="63"/>
      <c r="AD374" s="63"/>
    </row>
    <row r="375" spans="1:30" x14ac:dyDescent="0.25">
      <c r="A375" s="29">
        <f t="shared" si="21"/>
        <v>-1</v>
      </c>
      <c r="B375" s="86">
        <v>303</v>
      </c>
      <c r="C375" s="86">
        <v>0</v>
      </c>
      <c r="D375" s="84">
        <f>IF(A375=1, VLOOKUP(E375,'K Bracing'!$A$1:$F$6,MATCH(F375,'K Bracing'!$A$1:'K Bracing'!$F$1,0),FALSE),99999)</f>
        <v>99999</v>
      </c>
      <c r="E375" s="86" t="s">
        <v>27</v>
      </c>
      <c r="F375" s="86" t="s">
        <v>27</v>
      </c>
      <c r="G375" s="86">
        <f t="shared" si="22"/>
        <v>0</v>
      </c>
      <c r="I375" s="29">
        <f t="shared" si="23"/>
        <v>-1</v>
      </c>
      <c r="J375" s="86">
        <v>303</v>
      </c>
      <c r="K375" s="86">
        <v>0</v>
      </c>
      <c r="L375" s="84">
        <f>IF(I375=1,VLOOKUP(M375,'K Bracing'!$A$1:$F$6,MATCH(N375,'K Bracing'!$A$1:'K Bracing'!$F$1,0),FALSE), 99999)</f>
        <v>99999</v>
      </c>
      <c r="M375" s="86" t="s">
        <v>27</v>
      </c>
      <c r="N375" s="86" t="s">
        <v>27</v>
      </c>
      <c r="O375" s="86">
        <f t="shared" si="24"/>
        <v>0</v>
      </c>
      <c r="Q375" s="63"/>
      <c r="AD375" s="63"/>
    </row>
    <row r="376" spans="1:30" x14ac:dyDescent="0.25">
      <c r="A376" s="29">
        <f t="shared" si="21"/>
        <v>-1</v>
      </c>
      <c r="B376" s="86">
        <v>304</v>
      </c>
      <c r="C376" s="86">
        <v>0</v>
      </c>
      <c r="D376" s="84">
        <f>IF(A376=1, VLOOKUP(E376,'K Bracing'!$A$1:$F$6,MATCH(F376,'K Bracing'!$A$1:'K Bracing'!$F$1,0),FALSE),99999)</f>
        <v>99999</v>
      </c>
      <c r="E376" s="86" t="s">
        <v>27</v>
      </c>
      <c r="F376" s="86" t="s">
        <v>27</v>
      </c>
      <c r="G376" s="86">
        <f t="shared" si="22"/>
        <v>0</v>
      </c>
      <c r="I376" s="29">
        <f t="shared" si="23"/>
        <v>-1</v>
      </c>
      <c r="J376" s="86">
        <v>304</v>
      </c>
      <c r="K376" s="86">
        <v>0</v>
      </c>
      <c r="L376" s="84">
        <f>IF(I376=1,VLOOKUP(M376,'K Bracing'!$A$1:$F$6,MATCH(N376,'K Bracing'!$A$1:'K Bracing'!$F$1,0),FALSE), 99999)</f>
        <v>99999</v>
      </c>
      <c r="M376" s="86" t="s">
        <v>27</v>
      </c>
      <c r="N376" s="86" t="s">
        <v>27</v>
      </c>
      <c r="O376" s="86">
        <f t="shared" si="24"/>
        <v>0</v>
      </c>
      <c r="Q376" s="63"/>
      <c r="AD376" s="63"/>
    </row>
    <row r="377" spans="1:30" x14ac:dyDescent="0.25">
      <c r="A377" s="29">
        <f t="shared" si="21"/>
        <v>-1</v>
      </c>
      <c r="B377" s="86">
        <v>305</v>
      </c>
      <c r="C377" s="86">
        <v>0</v>
      </c>
      <c r="D377" s="84">
        <f>IF(A377=1, VLOOKUP(E377,'K Bracing'!$A$1:$F$6,MATCH(F377,'K Bracing'!$A$1:'K Bracing'!$F$1,0),FALSE),99999)</f>
        <v>99999</v>
      </c>
      <c r="E377" s="86" t="s">
        <v>27</v>
      </c>
      <c r="F377" s="86" t="s">
        <v>27</v>
      </c>
      <c r="G377" s="86">
        <f t="shared" si="22"/>
        <v>0</v>
      </c>
      <c r="I377" s="29">
        <f t="shared" si="23"/>
        <v>-1</v>
      </c>
      <c r="J377" s="86">
        <v>305</v>
      </c>
      <c r="K377" s="86">
        <v>0</v>
      </c>
      <c r="L377" s="84">
        <f>IF(I377=1,VLOOKUP(M377,'K Bracing'!$A$1:$F$6,MATCH(N377,'K Bracing'!$A$1:'K Bracing'!$F$1,0),FALSE), 99999)</f>
        <v>99999</v>
      </c>
      <c r="M377" s="86" t="s">
        <v>27</v>
      </c>
      <c r="N377" s="86" t="s">
        <v>27</v>
      </c>
      <c r="O377" s="86">
        <f t="shared" si="24"/>
        <v>0</v>
      </c>
      <c r="Q377" s="63"/>
      <c r="AD377" s="63"/>
    </row>
    <row r="378" spans="1:30" x14ac:dyDescent="0.25">
      <c r="A378" s="29">
        <f t="shared" si="21"/>
        <v>-1</v>
      </c>
      <c r="B378" s="86">
        <v>306</v>
      </c>
      <c r="C378" s="86">
        <v>0</v>
      </c>
      <c r="D378" s="84">
        <f>IF(A378=1, VLOOKUP(E378,'K Bracing'!$A$1:$F$6,MATCH(F378,'K Bracing'!$A$1:'K Bracing'!$F$1,0),FALSE),99999)</f>
        <v>99999</v>
      </c>
      <c r="E378" s="86" t="s">
        <v>27</v>
      </c>
      <c r="F378" s="86" t="s">
        <v>27</v>
      </c>
      <c r="G378" s="86">
        <f t="shared" si="22"/>
        <v>0</v>
      </c>
      <c r="I378" s="29">
        <f t="shared" si="23"/>
        <v>-1</v>
      </c>
      <c r="J378" s="86">
        <v>306</v>
      </c>
      <c r="K378" s="86">
        <v>0</v>
      </c>
      <c r="L378" s="84">
        <f>IF(I378=1,VLOOKUP(M378,'K Bracing'!$A$1:$F$6,MATCH(N378,'K Bracing'!$A$1:'K Bracing'!$F$1,0),FALSE), 99999)</f>
        <v>99999</v>
      </c>
      <c r="M378" s="86" t="s">
        <v>27</v>
      </c>
      <c r="N378" s="86" t="s">
        <v>27</v>
      </c>
      <c r="O378" s="86">
        <f t="shared" si="24"/>
        <v>0</v>
      </c>
      <c r="Q378" s="63"/>
      <c r="AD378" s="63"/>
    </row>
    <row r="379" spans="1:30" x14ac:dyDescent="0.25">
      <c r="A379" s="29">
        <f t="shared" si="21"/>
        <v>-1</v>
      </c>
      <c r="B379" s="86">
        <v>307</v>
      </c>
      <c r="C379" s="86">
        <v>0</v>
      </c>
      <c r="D379" s="84">
        <f>IF(A379=1, VLOOKUP(E379,'K Bracing'!$A$1:$F$6,MATCH(F379,'K Bracing'!$A$1:'K Bracing'!$F$1,0),FALSE),99999)</f>
        <v>99999</v>
      </c>
      <c r="E379" s="86" t="s">
        <v>27</v>
      </c>
      <c r="F379" s="86" t="s">
        <v>27</v>
      </c>
      <c r="G379" s="86">
        <f t="shared" si="22"/>
        <v>0</v>
      </c>
      <c r="I379" s="29">
        <f t="shared" si="23"/>
        <v>-1</v>
      </c>
      <c r="J379" s="86">
        <v>307</v>
      </c>
      <c r="K379" s="86">
        <v>0</v>
      </c>
      <c r="L379" s="84">
        <f>IF(I379=1,VLOOKUP(M379,'K Bracing'!$A$1:$F$6,MATCH(N379,'K Bracing'!$A$1:'K Bracing'!$F$1,0),FALSE), 99999)</f>
        <v>99999</v>
      </c>
      <c r="M379" s="86" t="s">
        <v>27</v>
      </c>
      <c r="N379" s="86" t="s">
        <v>27</v>
      </c>
      <c r="O379" s="86">
        <f t="shared" si="24"/>
        <v>0</v>
      </c>
      <c r="Q379" s="63"/>
      <c r="AD379" s="63"/>
    </row>
    <row r="380" spans="1:30" x14ac:dyDescent="0.25">
      <c r="A380" s="29">
        <f t="shared" si="21"/>
        <v>-1</v>
      </c>
      <c r="B380" s="86">
        <v>308</v>
      </c>
      <c r="C380" s="86">
        <v>0</v>
      </c>
      <c r="D380" s="84">
        <f>IF(A380=1, VLOOKUP(E380,'K Bracing'!$A$1:$F$6,MATCH(F380,'K Bracing'!$A$1:'K Bracing'!$F$1,0),FALSE),99999)</f>
        <v>99999</v>
      </c>
      <c r="E380" s="86" t="s">
        <v>27</v>
      </c>
      <c r="F380" s="86" t="s">
        <v>27</v>
      </c>
      <c r="G380" s="86">
        <f t="shared" si="22"/>
        <v>0</v>
      </c>
      <c r="I380" s="29">
        <f t="shared" si="23"/>
        <v>-1</v>
      </c>
      <c r="J380" s="86">
        <v>308</v>
      </c>
      <c r="K380" s="86">
        <v>0</v>
      </c>
      <c r="L380" s="84">
        <f>IF(I380=1,VLOOKUP(M380,'K Bracing'!$A$1:$F$6,MATCH(N380,'K Bracing'!$A$1:'K Bracing'!$F$1,0),FALSE), 99999)</f>
        <v>99999</v>
      </c>
      <c r="M380" s="86" t="s">
        <v>27</v>
      </c>
      <c r="N380" s="86" t="s">
        <v>27</v>
      </c>
      <c r="O380" s="86">
        <f t="shared" si="24"/>
        <v>0</v>
      </c>
      <c r="Q380" s="63"/>
      <c r="AD380" s="63"/>
    </row>
    <row r="381" spans="1:30" x14ac:dyDescent="0.25">
      <c r="A381" s="29">
        <f t="shared" si="21"/>
        <v>-1</v>
      </c>
      <c r="B381" s="86">
        <v>309</v>
      </c>
      <c r="C381" s="86">
        <v>0</v>
      </c>
      <c r="D381" s="84">
        <f>IF(A381=1, VLOOKUP(E381,'K Bracing'!$A$1:$F$6,MATCH(F381,'K Bracing'!$A$1:'K Bracing'!$F$1,0),FALSE),99999)</f>
        <v>99999</v>
      </c>
      <c r="E381" s="86" t="s">
        <v>27</v>
      </c>
      <c r="F381" s="86" t="s">
        <v>27</v>
      </c>
      <c r="G381" s="86">
        <f t="shared" si="22"/>
        <v>0</v>
      </c>
      <c r="I381" s="29">
        <f t="shared" si="23"/>
        <v>-1</v>
      </c>
      <c r="J381" s="86">
        <v>309</v>
      </c>
      <c r="K381" s="86">
        <v>0</v>
      </c>
      <c r="L381" s="84">
        <f>IF(I381=1,VLOOKUP(M381,'K Bracing'!$A$1:$F$6,MATCH(N381,'K Bracing'!$A$1:'K Bracing'!$F$1,0),FALSE), 99999)</f>
        <v>99999</v>
      </c>
      <c r="M381" s="86" t="s">
        <v>27</v>
      </c>
      <c r="N381" s="86" t="s">
        <v>27</v>
      </c>
      <c r="O381" s="86">
        <f t="shared" si="24"/>
        <v>0</v>
      </c>
      <c r="Q381" s="63"/>
      <c r="AD381" s="63"/>
    </row>
    <row r="382" spans="1:30" x14ac:dyDescent="0.25">
      <c r="A382" s="29">
        <f t="shared" si="21"/>
        <v>-1</v>
      </c>
      <c r="B382" s="86">
        <v>310</v>
      </c>
      <c r="C382" s="86">
        <v>0</v>
      </c>
      <c r="D382" s="84">
        <f>IF(A382=1, VLOOKUP(E382,'K Bracing'!$A$1:$F$6,MATCH(F382,'K Bracing'!$A$1:'K Bracing'!$F$1,0),FALSE),99999)</f>
        <v>99999</v>
      </c>
      <c r="E382" s="86" t="s">
        <v>27</v>
      </c>
      <c r="F382" s="86" t="s">
        <v>27</v>
      </c>
      <c r="G382" s="86">
        <f t="shared" si="22"/>
        <v>0</v>
      </c>
      <c r="I382" s="29">
        <f t="shared" si="23"/>
        <v>-1</v>
      </c>
      <c r="J382" s="86">
        <v>310</v>
      </c>
      <c r="K382" s="86">
        <v>0</v>
      </c>
      <c r="L382" s="84">
        <f>IF(I382=1,VLOOKUP(M382,'K Bracing'!$A$1:$F$6,MATCH(N382,'K Bracing'!$A$1:'K Bracing'!$F$1,0),FALSE), 99999)</f>
        <v>99999</v>
      </c>
      <c r="M382" s="86" t="s">
        <v>27</v>
      </c>
      <c r="N382" s="86" t="s">
        <v>27</v>
      </c>
      <c r="O382" s="86">
        <f t="shared" si="24"/>
        <v>0</v>
      </c>
      <c r="Q382" s="63"/>
      <c r="AD382" s="63"/>
    </row>
    <row r="383" spans="1:30" x14ac:dyDescent="0.25">
      <c r="A383" s="29">
        <f t="shared" si="21"/>
        <v>-1</v>
      </c>
      <c r="B383" s="86">
        <v>311</v>
      </c>
      <c r="C383" s="86">
        <v>0</v>
      </c>
      <c r="D383" s="84">
        <f>IF(A383=1, VLOOKUP(E383,'K Bracing'!$A$1:$F$6,MATCH(F383,'K Bracing'!$A$1:'K Bracing'!$F$1,0),FALSE),99999)</f>
        <v>99999</v>
      </c>
      <c r="E383" s="86" t="s">
        <v>27</v>
      </c>
      <c r="F383" s="86" t="s">
        <v>27</v>
      </c>
      <c r="G383" s="86">
        <f t="shared" si="22"/>
        <v>0</v>
      </c>
      <c r="I383" s="29">
        <f t="shared" si="23"/>
        <v>-1</v>
      </c>
      <c r="J383" s="86">
        <v>311</v>
      </c>
      <c r="K383" s="86">
        <v>0</v>
      </c>
      <c r="L383" s="84">
        <f>IF(I383=1,VLOOKUP(M383,'K Bracing'!$A$1:$F$6,MATCH(N383,'K Bracing'!$A$1:'K Bracing'!$F$1,0),FALSE), 99999)</f>
        <v>99999</v>
      </c>
      <c r="M383" s="86" t="s">
        <v>27</v>
      </c>
      <c r="N383" s="86" t="s">
        <v>27</v>
      </c>
      <c r="O383" s="86">
        <f t="shared" si="24"/>
        <v>0</v>
      </c>
      <c r="Q383" s="63"/>
      <c r="AD383" s="63"/>
    </row>
    <row r="384" spans="1:30" x14ac:dyDescent="0.25">
      <c r="A384" s="29">
        <f t="shared" si="21"/>
        <v>-1</v>
      </c>
      <c r="B384" s="86">
        <v>312</v>
      </c>
      <c r="C384" s="86">
        <v>0</v>
      </c>
      <c r="D384" s="84">
        <f>IF(A384=1, VLOOKUP(E384,'K Bracing'!$A$1:$F$6,MATCH(F384,'K Bracing'!$A$1:'K Bracing'!$F$1,0),FALSE),99999)</f>
        <v>99999</v>
      </c>
      <c r="E384" s="86" t="s">
        <v>27</v>
      </c>
      <c r="F384" s="86" t="s">
        <v>27</v>
      </c>
      <c r="G384" s="86">
        <f t="shared" si="22"/>
        <v>0</v>
      </c>
      <c r="I384" s="29">
        <f t="shared" si="23"/>
        <v>-1</v>
      </c>
      <c r="J384" s="86">
        <v>312</v>
      </c>
      <c r="K384" s="86">
        <v>0</v>
      </c>
      <c r="L384" s="84">
        <f>IF(I384=1,VLOOKUP(M384,'K Bracing'!$A$1:$F$6,MATCH(N384,'K Bracing'!$A$1:'K Bracing'!$F$1,0),FALSE), 99999)</f>
        <v>99999</v>
      </c>
      <c r="M384" s="86" t="s">
        <v>27</v>
      </c>
      <c r="N384" s="86" t="s">
        <v>27</v>
      </c>
      <c r="O384" s="86">
        <f t="shared" si="24"/>
        <v>0</v>
      </c>
      <c r="Q384" s="63"/>
      <c r="AD384" s="63"/>
    </row>
    <row r="385" spans="1:30" x14ac:dyDescent="0.25">
      <c r="A385" s="29">
        <f t="shared" si="21"/>
        <v>-1</v>
      </c>
      <c r="B385" s="86">
        <v>313</v>
      </c>
      <c r="C385" s="86">
        <v>0</v>
      </c>
      <c r="D385" s="84">
        <f>IF(A385=1, VLOOKUP(E385,'K Bracing'!$A$1:$F$6,MATCH(F385,'K Bracing'!$A$1:'K Bracing'!$F$1,0),FALSE),99999)</f>
        <v>99999</v>
      </c>
      <c r="E385" s="86" t="s">
        <v>27</v>
      </c>
      <c r="F385" s="86" t="s">
        <v>27</v>
      </c>
      <c r="G385" s="86">
        <f t="shared" si="22"/>
        <v>0</v>
      </c>
      <c r="I385" s="29">
        <f t="shared" si="23"/>
        <v>-1</v>
      </c>
      <c r="J385" s="86">
        <v>313</v>
      </c>
      <c r="K385" s="86">
        <v>0</v>
      </c>
      <c r="L385" s="84">
        <f>IF(I385=1,VLOOKUP(M385,'K Bracing'!$A$1:$F$6,MATCH(N385,'K Bracing'!$A$1:'K Bracing'!$F$1,0),FALSE), 99999)</f>
        <v>99999</v>
      </c>
      <c r="M385" s="86" t="s">
        <v>27</v>
      </c>
      <c r="N385" s="86" t="s">
        <v>27</v>
      </c>
      <c r="O385" s="86">
        <f t="shared" si="24"/>
        <v>0</v>
      </c>
      <c r="Q385" s="63"/>
      <c r="AD385" s="63"/>
    </row>
    <row r="386" spans="1:30" x14ac:dyDescent="0.25">
      <c r="A386" s="29">
        <f t="shared" si="21"/>
        <v>-1</v>
      </c>
      <c r="B386" s="86">
        <v>314</v>
      </c>
      <c r="C386" s="86">
        <v>0</v>
      </c>
      <c r="D386" s="84">
        <f>IF(A386=1, VLOOKUP(E386,'K Bracing'!$A$1:$F$6,MATCH(F386,'K Bracing'!$A$1:'K Bracing'!$F$1,0),FALSE),99999)</f>
        <v>99999</v>
      </c>
      <c r="E386" s="86" t="s">
        <v>27</v>
      </c>
      <c r="F386" s="86" t="s">
        <v>27</v>
      </c>
      <c r="G386" s="86">
        <f t="shared" si="22"/>
        <v>0</v>
      </c>
      <c r="I386" s="29">
        <f t="shared" si="23"/>
        <v>-1</v>
      </c>
      <c r="J386" s="86">
        <v>314</v>
      </c>
      <c r="K386" s="86">
        <v>0</v>
      </c>
      <c r="L386" s="84">
        <f>IF(I386=1,VLOOKUP(M386,'K Bracing'!$A$1:$F$6,MATCH(N386,'K Bracing'!$A$1:'K Bracing'!$F$1,0),FALSE), 99999)</f>
        <v>99999</v>
      </c>
      <c r="M386" s="86" t="s">
        <v>27</v>
      </c>
      <c r="N386" s="86" t="s">
        <v>27</v>
      </c>
      <c r="O386" s="86">
        <f t="shared" si="24"/>
        <v>0</v>
      </c>
      <c r="Q386" s="63"/>
      <c r="AD386" s="63"/>
    </row>
    <row r="387" spans="1:30" x14ac:dyDescent="0.25">
      <c r="A387" s="29">
        <f t="shared" si="21"/>
        <v>-1</v>
      </c>
      <c r="B387" s="86">
        <v>315</v>
      </c>
      <c r="C387" s="86">
        <v>0</v>
      </c>
      <c r="D387" s="84">
        <f>IF(A387=1, VLOOKUP(E387,'K Bracing'!$A$1:$F$6,MATCH(F387,'K Bracing'!$A$1:'K Bracing'!$F$1,0),FALSE),99999)</f>
        <v>99999</v>
      </c>
      <c r="E387" s="86" t="s">
        <v>27</v>
      </c>
      <c r="F387" s="86" t="s">
        <v>27</v>
      </c>
      <c r="G387" s="86">
        <f t="shared" si="22"/>
        <v>0</v>
      </c>
      <c r="I387" s="29">
        <f t="shared" si="23"/>
        <v>-1</v>
      </c>
      <c r="J387" s="86">
        <v>315</v>
      </c>
      <c r="K387" s="86">
        <v>0</v>
      </c>
      <c r="L387" s="84">
        <f>IF(I387=1,VLOOKUP(M387,'K Bracing'!$A$1:$F$6,MATCH(N387,'K Bracing'!$A$1:'K Bracing'!$F$1,0),FALSE), 99999)</f>
        <v>99999</v>
      </c>
      <c r="M387" s="86" t="s">
        <v>27</v>
      </c>
      <c r="N387" s="86" t="s">
        <v>27</v>
      </c>
      <c r="O387" s="86">
        <f t="shared" si="24"/>
        <v>0</v>
      </c>
      <c r="Q387" s="63"/>
      <c r="AD387" s="63"/>
    </row>
    <row r="388" spans="1:30" x14ac:dyDescent="0.25">
      <c r="A388" s="29">
        <f t="shared" si="21"/>
        <v>-1</v>
      </c>
      <c r="B388" s="86">
        <v>316</v>
      </c>
      <c r="C388" s="86">
        <v>0</v>
      </c>
      <c r="D388" s="84">
        <f>IF(A388=1, VLOOKUP(E388,'K Bracing'!$A$1:$F$6,MATCH(F388,'K Bracing'!$A$1:'K Bracing'!$F$1,0),FALSE),99999)</f>
        <v>99999</v>
      </c>
      <c r="E388" s="86" t="s">
        <v>27</v>
      </c>
      <c r="F388" s="86" t="s">
        <v>27</v>
      </c>
      <c r="G388" s="86">
        <f t="shared" si="22"/>
        <v>0</v>
      </c>
      <c r="I388" s="29">
        <f t="shared" si="23"/>
        <v>-1</v>
      </c>
      <c r="J388" s="86">
        <v>316</v>
      </c>
      <c r="K388" s="86">
        <v>0</v>
      </c>
      <c r="L388" s="84">
        <f>IF(I388=1,VLOOKUP(M388,'K Bracing'!$A$1:$F$6,MATCH(N388,'K Bracing'!$A$1:'K Bracing'!$F$1,0),FALSE), 99999)</f>
        <v>99999</v>
      </c>
      <c r="M388" s="86" t="s">
        <v>27</v>
      </c>
      <c r="N388" s="86" t="s">
        <v>27</v>
      </c>
      <c r="O388" s="86">
        <f t="shared" si="24"/>
        <v>0</v>
      </c>
      <c r="Q388" s="63"/>
      <c r="AD388" s="63"/>
    </row>
    <row r="389" spans="1:30" x14ac:dyDescent="0.25">
      <c r="A389" s="29">
        <f t="shared" si="21"/>
        <v>-1</v>
      </c>
      <c r="B389" s="86">
        <v>317</v>
      </c>
      <c r="C389" s="86">
        <v>0</v>
      </c>
      <c r="D389" s="84">
        <f>IF(A389=1, VLOOKUP(E389,'K Bracing'!$A$1:$F$6,MATCH(F389,'K Bracing'!$A$1:'K Bracing'!$F$1,0),FALSE),99999)</f>
        <v>99999</v>
      </c>
      <c r="E389" s="86" t="s">
        <v>27</v>
      </c>
      <c r="F389" s="86" t="s">
        <v>27</v>
      </c>
      <c r="G389" s="86">
        <f t="shared" si="22"/>
        <v>0</v>
      </c>
      <c r="I389" s="29">
        <f t="shared" si="23"/>
        <v>-1</v>
      </c>
      <c r="J389" s="86">
        <v>317</v>
      </c>
      <c r="K389" s="86">
        <v>0</v>
      </c>
      <c r="L389" s="84">
        <f>IF(I389=1,VLOOKUP(M389,'K Bracing'!$A$1:$F$6,MATCH(N389,'K Bracing'!$A$1:'K Bracing'!$F$1,0),FALSE), 99999)</f>
        <v>99999</v>
      </c>
      <c r="M389" s="86" t="s">
        <v>27</v>
      </c>
      <c r="N389" s="86" t="s">
        <v>27</v>
      </c>
      <c r="O389" s="86">
        <f t="shared" si="24"/>
        <v>0</v>
      </c>
      <c r="Q389" s="63"/>
      <c r="AD389" s="63"/>
    </row>
    <row r="390" spans="1:30" x14ac:dyDescent="0.25">
      <c r="A390" s="29">
        <f t="shared" si="21"/>
        <v>-1</v>
      </c>
      <c r="B390" s="86">
        <v>318</v>
      </c>
      <c r="C390" s="86">
        <v>0</v>
      </c>
      <c r="D390" s="84">
        <f>IF(A390=1, VLOOKUP(E390,'K Bracing'!$A$1:$F$6,MATCH(F390,'K Bracing'!$A$1:'K Bracing'!$F$1,0),FALSE),99999)</f>
        <v>99999</v>
      </c>
      <c r="E390" s="86" t="s">
        <v>27</v>
      </c>
      <c r="F390" s="86" t="s">
        <v>27</v>
      </c>
      <c r="G390" s="86">
        <f t="shared" si="22"/>
        <v>0</v>
      </c>
      <c r="I390" s="29">
        <f t="shared" si="23"/>
        <v>-1</v>
      </c>
      <c r="J390" s="86">
        <v>318</v>
      </c>
      <c r="K390" s="86">
        <v>0</v>
      </c>
      <c r="L390" s="84">
        <f>IF(I390=1,VLOOKUP(M390,'K Bracing'!$A$1:$F$6,MATCH(N390,'K Bracing'!$A$1:'K Bracing'!$F$1,0),FALSE), 99999)</f>
        <v>99999</v>
      </c>
      <c r="M390" s="86" t="s">
        <v>27</v>
      </c>
      <c r="N390" s="86" t="s">
        <v>27</v>
      </c>
      <c r="O390" s="86">
        <f t="shared" si="24"/>
        <v>0</v>
      </c>
      <c r="Q390" s="63"/>
      <c r="AD390" s="63"/>
    </row>
    <row r="391" spans="1:30" x14ac:dyDescent="0.25">
      <c r="A391" s="29">
        <f t="shared" si="21"/>
        <v>-1</v>
      </c>
      <c r="B391" s="86">
        <v>319</v>
      </c>
      <c r="C391" s="86">
        <v>0</v>
      </c>
      <c r="D391" s="84">
        <f>IF(A391=1, VLOOKUP(E391,'K Bracing'!$A$1:$F$6,MATCH(F391,'K Bracing'!$A$1:'K Bracing'!$F$1,0),FALSE),99999)</f>
        <v>99999</v>
      </c>
      <c r="E391" s="86" t="s">
        <v>27</v>
      </c>
      <c r="F391" s="86" t="s">
        <v>27</v>
      </c>
      <c r="G391" s="86">
        <f t="shared" si="22"/>
        <v>0</v>
      </c>
      <c r="I391" s="29">
        <f t="shared" si="23"/>
        <v>-1</v>
      </c>
      <c r="J391" s="86">
        <v>319</v>
      </c>
      <c r="K391" s="86">
        <v>0</v>
      </c>
      <c r="L391" s="84">
        <f>IF(I391=1,VLOOKUP(M391,'K Bracing'!$A$1:$F$6,MATCH(N391,'K Bracing'!$A$1:'K Bracing'!$F$1,0),FALSE), 99999)</f>
        <v>99999</v>
      </c>
      <c r="M391" s="86" t="s">
        <v>27</v>
      </c>
      <c r="N391" s="86" t="s">
        <v>27</v>
      </c>
      <c r="O391" s="86">
        <f t="shared" si="24"/>
        <v>0</v>
      </c>
      <c r="Q391" s="63"/>
      <c r="AD391" s="63"/>
    </row>
    <row r="392" spans="1:30" x14ac:dyDescent="0.25">
      <c r="A392" s="29">
        <f t="shared" si="21"/>
        <v>-1</v>
      </c>
      <c r="B392" s="86">
        <v>320</v>
      </c>
      <c r="C392" s="86">
        <v>0</v>
      </c>
      <c r="D392" s="84">
        <f>IF(A392=1, VLOOKUP(E392,'K Bracing'!$A$1:$F$6,MATCH(F392,'K Bracing'!$A$1:'K Bracing'!$F$1,0),FALSE),99999)</f>
        <v>99999</v>
      </c>
      <c r="E392" s="86" t="s">
        <v>27</v>
      </c>
      <c r="F392" s="86" t="s">
        <v>27</v>
      </c>
      <c r="G392" s="86">
        <f t="shared" si="22"/>
        <v>0</v>
      </c>
      <c r="I392" s="29">
        <f t="shared" si="23"/>
        <v>-1</v>
      </c>
      <c r="J392" s="86">
        <v>320</v>
      </c>
      <c r="K392" s="86">
        <v>0</v>
      </c>
      <c r="L392" s="84">
        <f>IF(I392=1,VLOOKUP(M392,'K Bracing'!$A$1:$F$6,MATCH(N392,'K Bracing'!$A$1:'K Bracing'!$F$1,0),FALSE), 99999)</f>
        <v>99999</v>
      </c>
      <c r="M392" s="86" t="s">
        <v>27</v>
      </c>
      <c r="N392" s="86" t="s">
        <v>27</v>
      </c>
      <c r="O392" s="86">
        <f t="shared" si="24"/>
        <v>0</v>
      </c>
      <c r="Q392" s="63"/>
      <c r="AD392" s="63"/>
    </row>
    <row r="393" spans="1:30" x14ac:dyDescent="0.25">
      <c r="A393" s="29">
        <f t="shared" ref="A393:A456" si="25">IF($J$52-B393&gt;=0, 1, -1)</f>
        <v>-1</v>
      </c>
      <c r="B393" s="86">
        <v>321</v>
      </c>
      <c r="C393" s="86">
        <v>0</v>
      </c>
      <c r="D393" s="84">
        <f>IF(A393=1, VLOOKUP(E393,'K Bracing'!$A$1:$F$6,MATCH(F393,'K Bracing'!$A$1:'K Bracing'!$F$1,0),FALSE),99999)</f>
        <v>99999</v>
      </c>
      <c r="E393" s="86" t="s">
        <v>27</v>
      </c>
      <c r="F393" s="86" t="s">
        <v>27</v>
      </c>
      <c r="G393" s="86">
        <f t="shared" ref="G393:G456" si="26">D393*A393*C393/$H$46</f>
        <v>0</v>
      </c>
      <c r="I393" s="29">
        <f t="shared" ref="I393:I456" si="27">IF($J$54-J393&gt;=0, 1, -1)</f>
        <v>-1</v>
      </c>
      <c r="J393" s="86">
        <v>321</v>
      </c>
      <c r="K393" s="86">
        <v>0</v>
      </c>
      <c r="L393" s="84">
        <f>IF(I393=1,VLOOKUP(M393,'K Bracing'!$A$1:$F$6,MATCH(N393,'K Bracing'!$A$1:'K Bracing'!$F$1,0),FALSE), 99999)</f>
        <v>99999</v>
      </c>
      <c r="M393" s="86" t="s">
        <v>27</v>
      </c>
      <c r="N393" s="86" t="s">
        <v>27</v>
      </c>
      <c r="O393" s="86">
        <f t="shared" ref="O393:O456" si="28">L393*K393*I393/$H$47</f>
        <v>0</v>
      </c>
      <c r="Q393" s="63"/>
      <c r="AD393" s="63"/>
    </row>
    <row r="394" spans="1:30" x14ac:dyDescent="0.25">
      <c r="A394" s="29">
        <f t="shared" si="25"/>
        <v>-1</v>
      </c>
      <c r="B394" s="86">
        <v>322</v>
      </c>
      <c r="C394" s="86">
        <v>0</v>
      </c>
      <c r="D394" s="84">
        <f>IF(A394=1, VLOOKUP(E394,'K Bracing'!$A$1:$F$6,MATCH(F394,'K Bracing'!$A$1:'K Bracing'!$F$1,0),FALSE),99999)</f>
        <v>99999</v>
      </c>
      <c r="E394" s="86" t="s">
        <v>27</v>
      </c>
      <c r="F394" s="86" t="s">
        <v>27</v>
      </c>
      <c r="G394" s="86">
        <f t="shared" si="26"/>
        <v>0</v>
      </c>
      <c r="I394" s="29">
        <f t="shared" si="27"/>
        <v>-1</v>
      </c>
      <c r="J394" s="86">
        <v>322</v>
      </c>
      <c r="K394" s="86">
        <v>0</v>
      </c>
      <c r="L394" s="84">
        <f>IF(I394=1,VLOOKUP(M394,'K Bracing'!$A$1:$F$6,MATCH(N394,'K Bracing'!$A$1:'K Bracing'!$F$1,0),FALSE), 99999)</f>
        <v>99999</v>
      </c>
      <c r="M394" s="86" t="s">
        <v>27</v>
      </c>
      <c r="N394" s="86" t="s">
        <v>27</v>
      </c>
      <c r="O394" s="86">
        <f t="shared" si="28"/>
        <v>0</v>
      </c>
      <c r="Q394" s="63"/>
      <c r="AD394" s="63"/>
    </row>
    <row r="395" spans="1:30" x14ac:dyDescent="0.25">
      <c r="A395" s="29">
        <f t="shared" si="25"/>
        <v>-1</v>
      </c>
      <c r="B395" s="86">
        <v>323</v>
      </c>
      <c r="C395" s="86">
        <v>0</v>
      </c>
      <c r="D395" s="84">
        <f>IF(A395=1, VLOOKUP(E395,'K Bracing'!$A$1:$F$6,MATCH(F395,'K Bracing'!$A$1:'K Bracing'!$F$1,0),FALSE),99999)</f>
        <v>99999</v>
      </c>
      <c r="E395" s="86" t="s">
        <v>27</v>
      </c>
      <c r="F395" s="86" t="s">
        <v>27</v>
      </c>
      <c r="G395" s="86">
        <f t="shared" si="26"/>
        <v>0</v>
      </c>
      <c r="I395" s="29">
        <f t="shared" si="27"/>
        <v>-1</v>
      </c>
      <c r="J395" s="86">
        <v>323</v>
      </c>
      <c r="K395" s="86">
        <v>0</v>
      </c>
      <c r="L395" s="84">
        <f>IF(I395=1,VLOOKUP(M395,'K Bracing'!$A$1:$F$6,MATCH(N395,'K Bracing'!$A$1:'K Bracing'!$F$1,0),FALSE), 99999)</f>
        <v>99999</v>
      </c>
      <c r="M395" s="86" t="s">
        <v>27</v>
      </c>
      <c r="N395" s="86" t="s">
        <v>27</v>
      </c>
      <c r="O395" s="86">
        <f t="shared" si="28"/>
        <v>0</v>
      </c>
      <c r="Q395" s="63"/>
      <c r="AD395" s="63"/>
    </row>
    <row r="396" spans="1:30" x14ac:dyDescent="0.25">
      <c r="A396" s="29">
        <f t="shared" si="25"/>
        <v>-1</v>
      </c>
      <c r="B396" s="86">
        <v>324</v>
      </c>
      <c r="C396" s="86">
        <v>0</v>
      </c>
      <c r="D396" s="84">
        <f>IF(A396=1, VLOOKUP(E396,'K Bracing'!$A$1:$F$6,MATCH(F396,'K Bracing'!$A$1:'K Bracing'!$F$1,0),FALSE),99999)</f>
        <v>99999</v>
      </c>
      <c r="E396" s="86" t="s">
        <v>27</v>
      </c>
      <c r="F396" s="86" t="s">
        <v>27</v>
      </c>
      <c r="G396" s="86">
        <f t="shared" si="26"/>
        <v>0</v>
      </c>
      <c r="I396" s="29">
        <f t="shared" si="27"/>
        <v>-1</v>
      </c>
      <c r="J396" s="86">
        <v>324</v>
      </c>
      <c r="K396" s="86">
        <v>0</v>
      </c>
      <c r="L396" s="84">
        <f>IF(I396=1,VLOOKUP(M396,'K Bracing'!$A$1:$F$6,MATCH(N396,'K Bracing'!$A$1:'K Bracing'!$F$1,0),FALSE), 99999)</f>
        <v>99999</v>
      </c>
      <c r="M396" s="86" t="s">
        <v>27</v>
      </c>
      <c r="N396" s="86" t="s">
        <v>27</v>
      </c>
      <c r="O396" s="86">
        <f t="shared" si="28"/>
        <v>0</v>
      </c>
      <c r="Q396" s="63"/>
      <c r="AD396" s="63"/>
    </row>
    <row r="397" spans="1:30" x14ac:dyDescent="0.25">
      <c r="A397" s="29">
        <f t="shared" si="25"/>
        <v>-1</v>
      </c>
      <c r="B397" s="86">
        <v>325</v>
      </c>
      <c r="C397" s="86">
        <v>0</v>
      </c>
      <c r="D397" s="84">
        <f>IF(A397=1, VLOOKUP(E397,'K Bracing'!$A$1:$F$6,MATCH(F397,'K Bracing'!$A$1:'K Bracing'!$F$1,0),FALSE),99999)</f>
        <v>99999</v>
      </c>
      <c r="E397" s="86" t="s">
        <v>27</v>
      </c>
      <c r="F397" s="86" t="s">
        <v>27</v>
      </c>
      <c r="G397" s="86">
        <f t="shared" si="26"/>
        <v>0</v>
      </c>
      <c r="I397" s="29">
        <f t="shared" si="27"/>
        <v>-1</v>
      </c>
      <c r="J397" s="86">
        <v>325</v>
      </c>
      <c r="K397" s="86">
        <v>0</v>
      </c>
      <c r="L397" s="84">
        <f>IF(I397=1,VLOOKUP(M397,'K Bracing'!$A$1:$F$6,MATCH(N397,'K Bracing'!$A$1:'K Bracing'!$F$1,0),FALSE), 99999)</f>
        <v>99999</v>
      </c>
      <c r="M397" s="86" t="s">
        <v>27</v>
      </c>
      <c r="N397" s="86" t="s">
        <v>27</v>
      </c>
      <c r="O397" s="86">
        <f t="shared" si="28"/>
        <v>0</v>
      </c>
      <c r="Q397" s="63"/>
      <c r="AD397" s="63"/>
    </row>
    <row r="398" spans="1:30" x14ac:dyDescent="0.25">
      <c r="A398" s="29">
        <f t="shared" si="25"/>
        <v>-1</v>
      </c>
      <c r="B398" s="86">
        <v>326</v>
      </c>
      <c r="C398" s="86">
        <v>0</v>
      </c>
      <c r="D398" s="84">
        <f>IF(A398=1, VLOOKUP(E398,'K Bracing'!$A$1:$F$6,MATCH(F398,'K Bracing'!$A$1:'K Bracing'!$F$1,0),FALSE),99999)</f>
        <v>99999</v>
      </c>
      <c r="E398" s="86" t="s">
        <v>27</v>
      </c>
      <c r="F398" s="86" t="s">
        <v>27</v>
      </c>
      <c r="G398" s="86">
        <f t="shared" si="26"/>
        <v>0</v>
      </c>
      <c r="I398" s="29">
        <f t="shared" si="27"/>
        <v>-1</v>
      </c>
      <c r="J398" s="86">
        <v>326</v>
      </c>
      <c r="K398" s="86">
        <v>0</v>
      </c>
      <c r="L398" s="84">
        <f>IF(I398=1,VLOOKUP(M398,'K Bracing'!$A$1:$F$6,MATCH(N398,'K Bracing'!$A$1:'K Bracing'!$F$1,0),FALSE), 99999)</f>
        <v>99999</v>
      </c>
      <c r="M398" s="86" t="s">
        <v>27</v>
      </c>
      <c r="N398" s="86" t="s">
        <v>27</v>
      </c>
      <c r="O398" s="86">
        <f t="shared" si="28"/>
        <v>0</v>
      </c>
      <c r="Q398" s="63"/>
      <c r="AD398" s="63"/>
    </row>
    <row r="399" spans="1:30" x14ac:dyDescent="0.25">
      <c r="A399" s="29">
        <f t="shared" si="25"/>
        <v>-1</v>
      </c>
      <c r="B399" s="86">
        <v>327</v>
      </c>
      <c r="C399" s="86">
        <v>0</v>
      </c>
      <c r="D399" s="84">
        <f>IF(A399=1, VLOOKUP(E399,'K Bracing'!$A$1:$F$6,MATCH(F399,'K Bracing'!$A$1:'K Bracing'!$F$1,0),FALSE),99999)</f>
        <v>99999</v>
      </c>
      <c r="E399" s="86" t="s">
        <v>27</v>
      </c>
      <c r="F399" s="86" t="s">
        <v>27</v>
      </c>
      <c r="G399" s="86">
        <f t="shared" si="26"/>
        <v>0</v>
      </c>
      <c r="I399" s="29">
        <f t="shared" si="27"/>
        <v>-1</v>
      </c>
      <c r="J399" s="86">
        <v>327</v>
      </c>
      <c r="K399" s="86">
        <v>0</v>
      </c>
      <c r="L399" s="84">
        <f>IF(I399=1,VLOOKUP(M399,'K Bracing'!$A$1:$F$6,MATCH(N399,'K Bracing'!$A$1:'K Bracing'!$F$1,0),FALSE), 99999)</f>
        <v>99999</v>
      </c>
      <c r="M399" s="86" t="s">
        <v>27</v>
      </c>
      <c r="N399" s="86" t="s">
        <v>27</v>
      </c>
      <c r="O399" s="86">
        <f t="shared" si="28"/>
        <v>0</v>
      </c>
      <c r="Q399" s="63"/>
      <c r="AD399" s="63"/>
    </row>
    <row r="400" spans="1:30" x14ac:dyDescent="0.25">
      <c r="A400" s="29">
        <f t="shared" si="25"/>
        <v>-1</v>
      </c>
      <c r="B400" s="86">
        <v>328</v>
      </c>
      <c r="C400" s="86">
        <v>0</v>
      </c>
      <c r="D400" s="84">
        <f>IF(A400=1, VLOOKUP(E400,'K Bracing'!$A$1:$F$6,MATCH(F400,'K Bracing'!$A$1:'K Bracing'!$F$1,0),FALSE),99999)</f>
        <v>99999</v>
      </c>
      <c r="E400" s="86" t="s">
        <v>27</v>
      </c>
      <c r="F400" s="86" t="s">
        <v>27</v>
      </c>
      <c r="G400" s="86">
        <f t="shared" si="26"/>
        <v>0</v>
      </c>
      <c r="I400" s="29">
        <f t="shared" si="27"/>
        <v>-1</v>
      </c>
      <c r="J400" s="86">
        <v>328</v>
      </c>
      <c r="K400" s="86">
        <v>0</v>
      </c>
      <c r="L400" s="84">
        <f>IF(I400=1,VLOOKUP(M400,'K Bracing'!$A$1:$F$6,MATCH(N400,'K Bracing'!$A$1:'K Bracing'!$F$1,0),FALSE), 99999)</f>
        <v>99999</v>
      </c>
      <c r="M400" s="86" t="s">
        <v>27</v>
      </c>
      <c r="N400" s="86" t="s">
        <v>27</v>
      </c>
      <c r="O400" s="86">
        <f t="shared" si="28"/>
        <v>0</v>
      </c>
      <c r="Q400" s="63"/>
      <c r="AD400" s="63"/>
    </row>
    <row r="401" spans="1:30" x14ac:dyDescent="0.25">
      <c r="A401" s="29">
        <f t="shared" si="25"/>
        <v>-1</v>
      </c>
      <c r="B401" s="86">
        <v>329</v>
      </c>
      <c r="C401" s="86">
        <v>0</v>
      </c>
      <c r="D401" s="84">
        <f>IF(A401=1, VLOOKUP(E401,'K Bracing'!$A$1:$F$6,MATCH(F401,'K Bracing'!$A$1:'K Bracing'!$F$1,0),FALSE),99999)</f>
        <v>99999</v>
      </c>
      <c r="E401" s="86" t="s">
        <v>27</v>
      </c>
      <c r="F401" s="86" t="s">
        <v>27</v>
      </c>
      <c r="G401" s="86">
        <f t="shared" si="26"/>
        <v>0</v>
      </c>
      <c r="I401" s="29">
        <f t="shared" si="27"/>
        <v>-1</v>
      </c>
      <c r="J401" s="86">
        <v>329</v>
      </c>
      <c r="K401" s="86">
        <v>0</v>
      </c>
      <c r="L401" s="84">
        <f>IF(I401=1,VLOOKUP(M401,'K Bracing'!$A$1:$F$6,MATCH(N401,'K Bracing'!$A$1:'K Bracing'!$F$1,0),FALSE), 99999)</f>
        <v>99999</v>
      </c>
      <c r="M401" s="86" t="s">
        <v>27</v>
      </c>
      <c r="N401" s="86" t="s">
        <v>27</v>
      </c>
      <c r="O401" s="86">
        <f t="shared" si="28"/>
        <v>0</v>
      </c>
      <c r="Q401" s="63"/>
      <c r="AD401" s="63"/>
    </row>
    <row r="402" spans="1:30" x14ac:dyDescent="0.25">
      <c r="A402" s="29">
        <f t="shared" si="25"/>
        <v>-1</v>
      </c>
      <c r="B402" s="86">
        <v>330</v>
      </c>
      <c r="C402" s="86">
        <v>0</v>
      </c>
      <c r="D402" s="84">
        <f>IF(A402=1, VLOOKUP(E402,'K Bracing'!$A$1:$F$6,MATCH(F402,'K Bracing'!$A$1:'K Bracing'!$F$1,0),FALSE),99999)</f>
        <v>99999</v>
      </c>
      <c r="E402" s="86" t="s">
        <v>27</v>
      </c>
      <c r="F402" s="86" t="s">
        <v>27</v>
      </c>
      <c r="G402" s="86">
        <f t="shared" si="26"/>
        <v>0</v>
      </c>
      <c r="I402" s="29">
        <f t="shared" si="27"/>
        <v>-1</v>
      </c>
      <c r="J402" s="86">
        <v>330</v>
      </c>
      <c r="K402" s="86">
        <v>0</v>
      </c>
      <c r="L402" s="84">
        <f>IF(I402=1,VLOOKUP(M402,'K Bracing'!$A$1:$F$6,MATCH(N402,'K Bracing'!$A$1:'K Bracing'!$F$1,0),FALSE), 99999)</f>
        <v>99999</v>
      </c>
      <c r="M402" s="86" t="s">
        <v>27</v>
      </c>
      <c r="N402" s="86" t="s">
        <v>27</v>
      </c>
      <c r="O402" s="86">
        <f t="shared" si="28"/>
        <v>0</v>
      </c>
      <c r="Q402" s="63"/>
      <c r="AD402" s="63"/>
    </row>
    <row r="403" spans="1:30" x14ac:dyDescent="0.25">
      <c r="A403" s="29">
        <f t="shared" si="25"/>
        <v>-1</v>
      </c>
      <c r="B403" s="86">
        <v>331</v>
      </c>
      <c r="C403" s="86">
        <v>0</v>
      </c>
      <c r="D403" s="84">
        <f>IF(A403=1, VLOOKUP(E403,'K Bracing'!$A$1:$F$6,MATCH(F403,'K Bracing'!$A$1:'K Bracing'!$F$1,0),FALSE),99999)</f>
        <v>99999</v>
      </c>
      <c r="E403" s="86" t="s">
        <v>27</v>
      </c>
      <c r="F403" s="86" t="s">
        <v>27</v>
      </c>
      <c r="G403" s="86">
        <f t="shared" si="26"/>
        <v>0</v>
      </c>
      <c r="I403" s="29">
        <f t="shared" si="27"/>
        <v>-1</v>
      </c>
      <c r="J403" s="86">
        <v>331</v>
      </c>
      <c r="K403" s="86">
        <v>0</v>
      </c>
      <c r="L403" s="84">
        <f>IF(I403=1,VLOOKUP(M403,'K Bracing'!$A$1:$F$6,MATCH(N403,'K Bracing'!$A$1:'K Bracing'!$F$1,0),FALSE), 99999)</f>
        <v>99999</v>
      </c>
      <c r="M403" s="86" t="s">
        <v>27</v>
      </c>
      <c r="N403" s="86" t="s">
        <v>27</v>
      </c>
      <c r="O403" s="86">
        <f t="shared" si="28"/>
        <v>0</v>
      </c>
      <c r="Q403" s="63"/>
      <c r="AD403" s="63"/>
    </row>
    <row r="404" spans="1:30" x14ac:dyDescent="0.25">
      <c r="A404" s="29">
        <f t="shared" si="25"/>
        <v>-1</v>
      </c>
      <c r="B404" s="86">
        <v>332</v>
      </c>
      <c r="C404" s="86">
        <v>0</v>
      </c>
      <c r="D404" s="84">
        <f>IF(A404=1, VLOOKUP(E404,'K Bracing'!$A$1:$F$6,MATCH(F404,'K Bracing'!$A$1:'K Bracing'!$F$1,0),FALSE),99999)</f>
        <v>99999</v>
      </c>
      <c r="E404" s="86" t="s">
        <v>27</v>
      </c>
      <c r="F404" s="86" t="s">
        <v>27</v>
      </c>
      <c r="G404" s="86">
        <f t="shared" si="26"/>
        <v>0</v>
      </c>
      <c r="I404" s="29">
        <f t="shared" si="27"/>
        <v>-1</v>
      </c>
      <c r="J404" s="86">
        <v>332</v>
      </c>
      <c r="K404" s="86">
        <v>0</v>
      </c>
      <c r="L404" s="84">
        <f>IF(I404=1,VLOOKUP(M404,'K Bracing'!$A$1:$F$6,MATCH(N404,'K Bracing'!$A$1:'K Bracing'!$F$1,0),FALSE), 99999)</f>
        <v>99999</v>
      </c>
      <c r="M404" s="86" t="s">
        <v>27</v>
      </c>
      <c r="N404" s="86" t="s">
        <v>27</v>
      </c>
      <c r="O404" s="86">
        <f t="shared" si="28"/>
        <v>0</v>
      </c>
      <c r="Q404" s="63"/>
      <c r="AD404" s="63"/>
    </row>
    <row r="405" spans="1:30" x14ac:dyDescent="0.25">
      <c r="A405" s="29">
        <f t="shared" si="25"/>
        <v>-1</v>
      </c>
      <c r="B405" s="86">
        <v>333</v>
      </c>
      <c r="C405" s="86">
        <v>0</v>
      </c>
      <c r="D405" s="84">
        <f>IF(A405=1, VLOOKUP(E405,'K Bracing'!$A$1:$F$6,MATCH(F405,'K Bracing'!$A$1:'K Bracing'!$F$1,0),FALSE),99999)</f>
        <v>99999</v>
      </c>
      <c r="E405" s="86" t="s">
        <v>27</v>
      </c>
      <c r="F405" s="86" t="s">
        <v>27</v>
      </c>
      <c r="G405" s="86">
        <f t="shared" si="26"/>
        <v>0</v>
      </c>
      <c r="I405" s="29">
        <f t="shared" si="27"/>
        <v>-1</v>
      </c>
      <c r="J405" s="86">
        <v>333</v>
      </c>
      <c r="K405" s="86">
        <v>0</v>
      </c>
      <c r="L405" s="84">
        <f>IF(I405=1,VLOOKUP(M405,'K Bracing'!$A$1:$F$6,MATCH(N405,'K Bracing'!$A$1:'K Bracing'!$F$1,0),FALSE), 99999)</f>
        <v>99999</v>
      </c>
      <c r="M405" s="86" t="s">
        <v>27</v>
      </c>
      <c r="N405" s="86" t="s">
        <v>27</v>
      </c>
      <c r="O405" s="86">
        <f t="shared" si="28"/>
        <v>0</v>
      </c>
      <c r="Q405" s="63"/>
      <c r="AD405" s="63"/>
    </row>
    <row r="406" spans="1:30" x14ac:dyDescent="0.25">
      <c r="A406" s="29">
        <f t="shared" si="25"/>
        <v>-1</v>
      </c>
      <c r="B406" s="86">
        <v>334</v>
      </c>
      <c r="C406" s="86">
        <v>0</v>
      </c>
      <c r="D406" s="84">
        <f>IF(A406=1, VLOOKUP(E406,'K Bracing'!$A$1:$F$6,MATCH(F406,'K Bracing'!$A$1:'K Bracing'!$F$1,0),FALSE),99999)</f>
        <v>99999</v>
      </c>
      <c r="E406" s="86" t="s">
        <v>27</v>
      </c>
      <c r="F406" s="86" t="s">
        <v>27</v>
      </c>
      <c r="G406" s="86">
        <f t="shared" si="26"/>
        <v>0</v>
      </c>
      <c r="I406" s="29">
        <f t="shared" si="27"/>
        <v>-1</v>
      </c>
      <c r="J406" s="86">
        <v>334</v>
      </c>
      <c r="K406" s="86">
        <v>0</v>
      </c>
      <c r="L406" s="84">
        <f>IF(I406=1,VLOOKUP(M406,'K Bracing'!$A$1:$F$6,MATCH(N406,'K Bracing'!$A$1:'K Bracing'!$F$1,0),FALSE), 99999)</f>
        <v>99999</v>
      </c>
      <c r="M406" s="86" t="s">
        <v>27</v>
      </c>
      <c r="N406" s="86" t="s">
        <v>27</v>
      </c>
      <c r="O406" s="86">
        <f t="shared" si="28"/>
        <v>0</v>
      </c>
      <c r="Q406" s="63"/>
      <c r="AD406" s="63"/>
    </row>
    <row r="407" spans="1:30" x14ac:dyDescent="0.25">
      <c r="A407" s="29">
        <f t="shared" si="25"/>
        <v>-1</v>
      </c>
      <c r="B407" s="86">
        <v>335</v>
      </c>
      <c r="C407" s="86">
        <v>0</v>
      </c>
      <c r="D407" s="84">
        <f>IF(A407=1, VLOOKUP(E407,'K Bracing'!$A$1:$F$6,MATCH(F407,'K Bracing'!$A$1:'K Bracing'!$F$1,0),FALSE),99999)</f>
        <v>99999</v>
      </c>
      <c r="E407" s="86" t="s">
        <v>27</v>
      </c>
      <c r="F407" s="86" t="s">
        <v>27</v>
      </c>
      <c r="G407" s="86">
        <f t="shared" si="26"/>
        <v>0</v>
      </c>
      <c r="I407" s="29">
        <f t="shared" si="27"/>
        <v>-1</v>
      </c>
      <c r="J407" s="86">
        <v>335</v>
      </c>
      <c r="K407" s="86">
        <v>0</v>
      </c>
      <c r="L407" s="84">
        <f>IF(I407=1,VLOOKUP(M407,'K Bracing'!$A$1:$F$6,MATCH(N407,'K Bracing'!$A$1:'K Bracing'!$F$1,0),FALSE), 99999)</f>
        <v>99999</v>
      </c>
      <c r="M407" s="86" t="s">
        <v>27</v>
      </c>
      <c r="N407" s="86" t="s">
        <v>27</v>
      </c>
      <c r="O407" s="86">
        <f t="shared" si="28"/>
        <v>0</v>
      </c>
      <c r="Q407" s="63"/>
      <c r="AD407" s="63"/>
    </row>
    <row r="408" spans="1:30" x14ac:dyDescent="0.25">
      <c r="A408" s="29">
        <f t="shared" si="25"/>
        <v>-1</v>
      </c>
      <c r="B408" s="86">
        <v>336</v>
      </c>
      <c r="C408" s="86">
        <v>0</v>
      </c>
      <c r="D408" s="84">
        <f>IF(A408=1, VLOOKUP(E408,'K Bracing'!$A$1:$F$6,MATCH(F408,'K Bracing'!$A$1:'K Bracing'!$F$1,0),FALSE),99999)</f>
        <v>99999</v>
      </c>
      <c r="E408" s="86" t="s">
        <v>27</v>
      </c>
      <c r="F408" s="86" t="s">
        <v>27</v>
      </c>
      <c r="G408" s="86">
        <f t="shared" si="26"/>
        <v>0</v>
      </c>
      <c r="I408" s="29">
        <f t="shared" si="27"/>
        <v>-1</v>
      </c>
      <c r="J408" s="86">
        <v>336</v>
      </c>
      <c r="K408" s="86">
        <v>0</v>
      </c>
      <c r="L408" s="84">
        <f>IF(I408=1,VLOOKUP(M408,'K Bracing'!$A$1:$F$6,MATCH(N408,'K Bracing'!$A$1:'K Bracing'!$F$1,0),FALSE), 99999)</f>
        <v>99999</v>
      </c>
      <c r="M408" s="86" t="s">
        <v>27</v>
      </c>
      <c r="N408" s="86" t="s">
        <v>27</v>
      </c>
      <c r="O408" s="86">
        <f t="shared" si="28"/>
        <v>0</v>
      </c>
      <c r="Q408" s="63"/>
      <c r="AD408" s="63"/>
    </row>
    <row r="409" spans="1:30" x14ac:dyDescent="0.25">
      <c r="A409" s="29">
        <f t="shared" si="25"/>
        <v>-1</v>
      </c>
      <c r="B409" s="86">
        <v>337</v>
      </c>
      <c r="C409" s="86">
        <v>0</v>
      </c>
      <c r="D409" s="84">
        <f>IF(A409=1, VLOOKUP(E409,'K Bracing'!$A$1:$F$6,MATCH(F409,'K Bracing'!$A$1:'K Bracing'!$F$1,0),FALSE),99999)</f>
        <v>99999</v>
      </c>
      <c r="E409" s="86" t="s">
        <v>27</v>
      </c>
      <c r="F409" s="86" t="s">
        <v>27</v>
      </c>
      <c r="G409" s="86">
        <f t="shared" si="26"/>
        <v>0</v>
      </c>
      <c r="I409" s="29">
        <f t="shared" si="27"/>
        <v>-1</v>
      </c>
      <c r="J409" s="86">
        <v>337</v>
      </c>
      <c r="K409" s="86">
        <v>0</v>
      </c>
      <c r="L409" s="84">
        <f>IF(I409=1,VLOOKUP(M409,'K Bracing'!$A$1:$F$6,MATCH(N409,'K Bracing'!$A$1:'K Bracing'!$F$1,0),FALSE), 99999)</f>
        <v>99999</v>
      </c>
      <c r="M409" s="86" t="s">
        <v>27</v>
      </c>
      <c r="N409" s="86" t="s">
        <v>27</v>
      </c>
      <c r="O409" s="86">
        <f t="shared" si="28"/>
        <v>0</v>
      </c>
      <c r="Q409" s="63"/>
      <c r="AD409" s="63"/>
    </row>
    <row r="410" spans="1:30" x14ac:dyDescent="0.25">
      <c r="A410" s="29">
        <f t="shared" si="25"/>
        <v>-1</v>
      </c>
      <c r="B410" s="86">
        <v>338</v>
      </c>
      <c r="C410" s="86">
        <v>0</v>
      </c>
      <c r="D410" s="84">
        <f>IF(A410=1, VLOOKUP(E410,'K Bracing'!$A$1:$F$6,MATCH(F410,'K Bracing'!$A$1:'K Bracing'!$F$1,0),FALSE),99999)</f>
        <v>99999</v>
      </c>
      <c r="E410" s="86" t="s">
        <v>27</v>
      </c>
      <c r="F410" s="86" t="s">
        <v>27</v>
      </c>
      <c r="G410" s="86">
        <f t="shared" si="26"/>
        <v>0</v>
      </c>
      <c r="I410" s="29">
        <f t="shared" si="27"/>
        <v>-1</v>
      </c>
      <c r="J410" s="86">
        <v>338</v>
      </c>
      <c r="K410" s="86">
        <v>0</v>
      </c>
      <c r="L410" s="84">
        <f>IF(I410=1,VLOOKUP(M410,'K Bracing'!$A$1:$F$6,MATCH(N410,'K Bracing'!$A$1:'K Bracing'!$F$1,0),FALSE), 99999)</f>
        <v>99999</v>
      </c>
      <c r="M410" s="86" t="s">
        <v>27</v>
      </c>
      <c r="N410" s="86" t="s">
        <v>27</v>
      </c>
      <c r="O410" s="86">
        <f t="shared" si="28"/>
        <v>0</v>
      </c>
      <c r="Q410" s="63"/>
      <c r="AD410" s="63"/>
    </row>
    <row r="411" spans="1:30" x14ac:dyDescent="0.25">
      <c r="A411" s="29">
        <f t="shared" si="25"/>
        <v>-1</v>
      </c>
      <c r="B411" s="86">
        <v>339</v>
      </c>
      <c r="C411" s="86">
        <v>0</v>
      </c>
      <c r="D411" s="84">
        <f>IF(A411=1, VLOOKUP(E411,'K Bracing'!$A$1:$F$6,MATCH(F411,'K Bracing'!$A$1:'K Bracing'!$F$1,0),FALSE),99999)</f>
        <v>99999</v>
      </c>
      <c r="E411" s="86" t="s">
        <v>27</v>
      </c>
      <c r="F411" s="86" t="s">
        <v>27</v>
      </c>
      <c r="G411" s="86">
        <f t="shared" si="26"/>
        <v>0</v>
      </c>
      <c r="I411" s="29">
        <f t="shared" si="27"/>
        <v>-1</v>
      </c>
      <c r="J411" s="86">
        <v>339</v>
      </c>
      <c r="K411" s="86">
        <v>0</v>
      </c>
      <c r="L411" s="84">
        <f>IF(I411=1,VLOOKUP(M411,'K Bracing'!$A$1:$F$6,MATCH(N411,'K Bracing'!$A$1:'K Bracing'!$F$1,0),FALSE), 99999)</f>
        <v>99999</v>
      </c>
      <c r="M411" s="86" t="s">
        <v>27</v>
      </c>
      <c r="N411" s="86" t="s">
        <v>27</v>
      </c>
      <c r="O411" s="86">
        <f t="shared" si="28"/>
        <v>0</v>
      </c>
      <c r="Q411" s="63"/>
      <c r="AD411" s="63"/>
    </row>
    <row r="412" spans="1:30" x14ac:dyDescent="0.25">
      <c r="A412" s="29">
        <f t="shared" si="25"/>
        <v>-1</v>
      </c>
      <c r="B412" s="86">
        <v>340</v>
      </c>
      <c r="C412" s="86">
        <v>0</v>
      </c>
      <c r="D412" s="84">
        <f>IF(A412=1, VLOOKUP(E412,'K Bracing'!$A$1:$F$6,MATCH(F412,'K Bracing'!$A$1:'K Bracing'!$F$1,0),FALSE),99999)</f>
        <v>99999</v>
      </c>
      <c r="E412" s="86" t="s">
        <v>27</v>
      </c>
      <c r="F412" s="86" t="s">
        <v>27</v>
      </c>
      <c r="G412" s="86">
        <f t="shared" si="26"/>
        <v>0</v>
      </c>
      <c r="I412" s="29">
        <f t="shared" si="27"/>
        <v>-1</v>
      </c>
      <c r="J412" s="86">
        <v>340</v>
      </c>
      <c r="K412" s="86">
        <v>0</v>
      </c>
      <c r="L412" s="84">
        <f>IF(I412=1,VLOOKUP(M412,'K Bracing'!$A$1:$F$6,MATCH(N412,'K Bracing'!$A$1:'K Bracing'!$F$1,0),FALSE), 99999)</f>
        <v>99999</v>
      </c>
      <c r="M412" s="86" t="s">
        <v>27</v>
      </c>
      <c r="N412" s="86" t="s">
        <v>27</v>
      </c>
      <c r="O412" s="86">
        <f t="shared" si="28"/>
        <v>0</v>
      </c>
      <c r="Q412" s="63"/>
      <c r="AD412" s="63"/>
    </row>
    <row r="413" spans="1:30" x14ac:dyDescent="0.25">
      <c r="A413" s="29">
        <f t="shared" si="25"/>
        <v>-1</v>
      </c>
      <c r="B413" s="86">
        <v>341</v>
      </c>
      <c r="C413" s="86">
        <v>0</v>
      </c>
      <c r="D413" s="84">
        <f>IF(A413=1, VLOOKUP(E413,'K Bracing'!$A$1:$F$6,MATCH(F413,'K Bracing'!$A$1:'K Bracing'!$F$1,0),FALSE),99999)</f>
        <v>99999</v>
      </c>
      <c r="E413" s="86" t="s">
        <v>27</v>
      </c>
      <c r="F413" s="86" t="s">
        <v>27</v>
      </c>
      <c r="G413" s="86">
        <f t="shared" si="26"/>
        <v>0</v>
      </c>
      <c r="I413" s="29">
        <f t="shared" si="27"/>
        <v>-1</v>
      </c>
      <c r="J413" s="86">
        <v>341</v>
      </c>
      <c r="K413" s="86">
        <v>0</v>
      </c>
      <c r="L413" s="84">
        <f>IF(I413=1,VLOOKUP(M413,'K Bracing'!$A$1:$F$6,MATCH(N413,'K Bracing'!$A$1:'K Bracing'!$F$1,0),FALSE), 99999)</f>
        <v>99999</v>
      </c>
      <c r="M413" s="86" t="s">
        <v>27</v>
      </c>
      <c r="N413" s="86" t="s">
        <v>27</v>
      </c>
      <c r="O413" s="86">
        <f t="shared" si="28"/>
        <v>0</v>
      </c>
      <c r="Q413" s="63"/>
      <c r="AD413" s="63"/>
    </row>
    <row r="414" spans="1:30" x14ac:dyDescent="0.25">
      <c r="A414" s="29">
        <f t="shared" si="25"/>
        <v>-1</v>
      </c>
      <c r="B414" s="86">
        <v>342</v>
      </c>
      <c r="C414" s="86">
        <v>0</v>
      </c>
      <c r="D414" s="84">
        <f>IF(A414=1, VLOOKUP(E414,'K Bracing'!$A$1:$F$6,MATCH(F414,'K Bracing'!$A$1:'K Bracing'!$F$1,0),FALSE),99999)</f>
        <v>99999</v>
      </c>
      <c r="E414" s="86" t="s">
        <v>27</v>
      </c>
      <c r="F414" s="86" t="s">
        <v>27</v>
      </c>
      <c r="G414" s="86">
        <f t="shared" si="26"/>
        <v>0</v>
      </c>
      <c r="I414" s="29">
        <f t="shared" si="27"/>
        <v>-1</v>
      </c>
      <c r="J414" s="86">
        <v>342</v>
      </c>
      <c r="K414" s="86">
        <v>0</v>
      </c>
      <c r="L414" s="84">
        <f>IF(I414=1,VLOOKUP(M414,'K Bracing'!$A$1:$F$6,MATCH(N414,'K Bracing'!$A$1:'K Bracing'!$F$1,0),FALSE), 99999)</f>
        <v>99999</v>
      </c>
      <c r="M414" s="86" t="s">
        <v>27</v>
      </c>
      <c r="N414" s="86" t="s">
        <v>27</v>
      </c>
      <c r="O414" s="86">
        <f t="shared" si="28"/>
        <v>0</v>
      </c>
      <c r="Q414" s="63"/>
      <c r="AD414" s="63"/>
    </row>
    <row r="415" spans="1:30" x14ac:dyDescent="0.25">
      <c r="A415" s="29">
        <f t="shared" si="25"/>
        <v>-1</v>
      </c>
      <c r="B415" s="86">
        <v>343</v>
      </c>
      <c r="C415" s="86">
        <v>0</v>
      </c>
      <c r="D415" s="84">
        <f>IF(A415=1, VLOOKUP(E415,'K Bracing'!$A$1:$F$6,MATCH(F415,'K Bracing'!$A$1:'K Bracing'!$F$1,0),FALSE),99999)</f>
        <v>99999</v>
      </c>
      <c r="E415" s="86" t="s">
        <v>27</v>
      </c>
      <c r="F415" s="86" t="s">
        <v>27</v>
      </c>
      <c r="G415" s="86">
        <f t="shared" si="26"/>
        <v>0</v>
      </c>
      <c r="I415" s="29">
        <f t="shared" si="27"/>
        <v>-1</v>
      </c>
      <c r="J415" s="86">
        <v>343</v>
      </c>
      <c r="K415" s="86">
        <v>0</v>
      </c>
      <c r="L415" s="84">
        <f>IF(I415=1,VLOOKUP(M415,'K Bracing'!$A$1:$F$6,MATCH(N415,'K Bracing'!$A$1:'K Bracing'!$F$1,0),FALSE), 99999)</f>
        <v>99999</v>
      </c>
      <c r="M415" s="86" t="s">
        <v>27</v>
      </c>
      <c r="N415" s="86" t="s">
        <v>27</v>
      </c>
      <c r="O415" s="86">
        <f t="shared" si="28"/>
        <v>0</v>
      </c>
      <c r="Q415" s="63"/>
      <c r="AD415" s="63"/>
    </row>
    <row r="416" spans="1:30" x14ac:dyDescent="0.25">
      <c r="A416" s="29">
        <f t="shared" si="25"/>
        <v>-1</v>
      </c>
      <c r="B416" s="86">
        <v>344</v>
      </c>
      <c r="C416" s="86">
        <v>0</v>
      </c>
      <c r="D416" s="84">
        <f>IF(A416=1, VLOOKUP(E416,'K Bracing'!$A$1:$F$6,MATCH(F416,'K Bracing'!$A$1:'K Bracing'!$F$1,0),FALSE),99999)</f>
        <v>99999</v>
      </c>
      <c r="E416" s="86" t="s">
        <v>27</v>
      </c>
      <c r="F416" s="86" t="s">
        <v>27</v>
      </c>
      <c r="G416" s="86">
        <f t="shared" si="26"/>
        <v>0</v>
      </c>
      <c r="I416" s="29">
        <f t="shared" si="27"/>
        <v>-1</v>
      </c>
      <c r="J416" s="86">
        <v>344</v>
      </c>
      <c r="K416" s="86">
        <v>0</v>
      </c>
      <c r="L416" s="84">
        <f>IF(I416=1,VLOOKUP(M416,'K Bracing'!$A$1:$F$6,MATCH(N416,'K Bracing'!$A$1:'K Bracing'!$F$1,0),FALSE), 99999)</f>
        <v>99999</v>
      </c>
      <c r="M416" s="86" t="s">
        <v>27</v>
      </c>
      <c r="N416" s="86" t="s">
        <v>27</v>
      </c>
      <c r="O416" s="86">
        <f t="shared" si="28"/>
        <v>0</v>
      </c>
      <c r="Q416" s="63"/>
      <c r="AD416" s="63"/>
    </row>
    <row r="417" spans="1:30" x14ac:dyDescent="0.25">
      <c r="A417" s="29">
        <f t="shared" si="25"/>
        <v>-1</v>
      </c>
      <c r="B417" s="86">
        <v>345</v>
      </c>
      <c r="C417" s="86">
        <v>0</v>
      </c>
      <c r="D417" s="84">
        <f>IF(A417=1, VLOOKUP(E417,'K Bracing'!$A$1:$F$6,MATCH(F417,'K Bracing'!$A$1:'K Bracing'!$F$1,0),FALSE),99999)</f>
        <v>99999</v>
      </c>
      <c r="E417" s="86" t="s">
        <v>27</v>
      </c>
      <c r="F417" s="86" t="s">
        <v>27</v>
      </c>
      <c r="G417" s="86">
        <f t="shared" si="26"/>
        <v>0</v>
      </c>
      <c r="I417" s="29">
        <f t="shared" si="27"/>
        <v>-1</v>
      </c>
      <c r="J417" s="86">
        <v>345</v>
      </c>
      <c r="K417" s="86">
        <v>0</v>
      </c>
      <c r="L417" s="84">
        <f>IF(I417=1,VLOOKUP(M417,'K Bracing'!$A$1:$F$6,MATCH(N417,'K Bracing'!$A$1:'K Bracing'!$F$1,0),FALSE), 99999)</f>
        <v>99999</v>
      </c>
      <c r="M417" s="86" t="s">
        <v>27</v>
      </c>
      <c r="N417" s="86" t="s">
        <v>27</v>
      </c>
      <c r="O417" s="86">
        <f t="shared" si="28"/>
        <v>0</v>
      </c>
      <c r="Q417" s="63"/>
      <c r="AD417" s="63"/>
    </row>
    <row r="418" spans="1:30" x14ac:dyDescent="0.25">
      <c r="A418" s="29">
        <f t="shared" si="25"/>
        <v>-1</v>
      </c>
      <c r="B418" s="86">
        <v>346</v>
      </c>
      <c r="C418" s="86">
        <v>0</v>
      </c>
      <c r="D418" s="84">
        <f>IF(A418=1, VLOOKUP(E418,'K Bracing'!$A$1:$F$6,MATCH(F418,'K Bracing'!$A$1:'K Bracing'!$F$1,0),FALSE),99999)</f>
        <v>99999</v>
      </c>
      <c r="E418" s="86" t="s">
        <v>27</v>
      </c>
      <c r="F418" s="86" t="s">
        <v>27</v>
      </c>
      <c r="G418" s="86">
        <f t="shared" si="26"/>
        <v>0</v>
      </c>
      <c r="I418" s="29">
        <f t="shared" si="27"/>
        <v>-1</v>
      </c>
      <c r="J418" s="86">
        <v>346</v>
      </c>
      <c r="K418" s="86">
        <v>0</v>
      </c>
      <c r="L418" s="84">
        <f>IF(I418=1,VLOOKUP(M418,'K Bracing'!$A$1:$F$6,MATCH(N418,'K Bracing'!$A$1:'K Bracing'!$F$1,0),FALSE), 99999)</f>
        <v>99999</v>
      </c>
      <c r="M418" s="86" t="s">
        <v>27</v>
      </c>
      <c r="N418" s="86" t="s">
        <v>27</v>
      </c>
      <c r="O418" s="86">
        <f t="shared" si="28"/>
        <v>0</v>
      </c>
      <c r="Q418" s="63"/>
      <c r="AD418" s="63"/>
    </row>
    <row r="419" spans="1:30" x14ac:dyDescent="0.25">
      <c r="A419" s="29">
        <f t="shared" si="25"/>
        <v>-1</v>
      </c>
      <c r="B419" s="86">
        <v>347</v>
      </c>
      <c r="C419" s="86">
        <v>0</v>
      </c>
      <c r="D419" s="84">
        <f>IF(A419=1, VLOOKUP(E419,'K Bracing'!$A$1:$F$6,MATCH(F419,'K Bracing'!$A$1:'K Bracing'!$F$1,0),FALSE),99999)</f>
        <v>99999</v>
      </c>
      <c r="E419" s="86" t="s">
        <v>27</v>
      </c>
      <c r="F419" s="86" t="s">
        <v>27</v>
      </c>
      <c r="G419" s="86">
        <f t="shared" si="26"/>
        <v>0</v>
      </c>
      <c r="I419" s="29">
        <f t="shared" si="27"/>
        <v>-1</v>
      </c>
      <c r="J419" s="86">
        <v>347</v>
      </c>
      <c r="K419" s="86">
        <v>0</v>
      </c>
      <c r="L419" s="84">
        <f>IF(I419=1,VLOOKUP(M419,'K Bracing'!$A$1:$F$6,MATCH(N419,'K Bracing'!$A$1:'K Bracing'!$F$1,0),FALSE), 99999)</f>
        <v>99999</v>
      </c>
      <c r="M419" s="86" t="s">
        <v>27</v>
      </c>
      <c r="N419" s="86" t="s">
        <v>27</v>
      </c>
      <c r="O419" s="86">
        <f t="shared" si="28"/>
        <v>0</v>
      </c>
      <c r="Q419" s="63"/>
      <c r="AD419" s="63"/>
    </row>
    <row r="420" spans="1:30" x14ac:dyDescent="0.25">
      <c r="A420" s="29">
        <f t="shared" si="25"/>
        <v>-1</v>
      </c>
      <c r="B420" s="86">
        <v>348</v>
      </c>
      <c r="C420" s="86">
        <v>0</v>
      </c>
      <c r="D420" s="84">
        <f>IF(A420=1, VLOOKUP(E420,'K Bracing'!$A$1:$F$6,MATCH(F420,'K Bracing'!$A$1:'K Bracing'!$F$1,0),FALSE),99999)</f>
        <v>99999</v>
      </c>
      <c r="E420" s="86" t="s">
        <v>27</v>
      </c>
      <c r="F420" s="86" t="s">
        <v>27</v>
      </c>
      <c r="G420" s="86">
        <f t="shared" si="26"/>
        <v>0</v>
      </c>
      <c r="I420" s="29">
        <f t="shared" si="27"/>
        <v>-1</v>
      </c>
      <c r="J420" s="86">
        <v>348</v>
      </c>
      <c r="K420" s="86">
        <v>0</v>
      </c>
      <c r="L420" s="84">
        <f>IF(I420=1,VLOOKUP(M420,'K Bracing'!$A$1:$F$6,MATCH(N420,'K Bracing'!$A$1:'K Bracing'!$F$1,0),FALSE), 99999)</f>
        <v>99999</v>
      </c>
      <c r="M420" s="86" t="s">
        <v>27</v>
      </c>
      <c r="N420" s="86" t="s">
        <v>27</v>
      </c>
      <c r="O420" s="86">
        <f t="shared" si="28"/>
        <v>0</v>
      </c>
      <c r="Q420" s="63"/>
      <c r="AD420" s="63"/>
    </row>
    <row r="421" spans="1:30" x14ac:dyDescent="0.25">
      <c r="A421" s="29">
        <f t="shared" si="25"/>
        <v>-1</v>
      </c>
      <c r="B421" s="86">
        <v>349</v>
      </c>
      <c r="C421" s="86">
        <v>0</v>
      </c>
      <c r="D421" s="84">
        <f>IF(A421=1, VLOOKUP(E421,'K Bracing'!$A$1:$F$6,MATCH(F421,'K Bracing'!$A$1:'K Bracing'!$F$1,0),FALSE),99999)</f>
        <v>99999</v>
      </c>
      <c r="E421" s="86" t="s">
        <v>27</v>
      </c>
      <c r="F421" s="86" t="s">
        <v>27</v>
      </c>
      <c r="G421" s="86">
        <f t="shared" si="26"/>
        <v>0</v>
      </c>
      <c r="I421" s="29">
        <f t="shared" si="27"/>
        <v>-1</v>
      </c>
      <c r="J421" s="86">
        <v>349</v>
      </c>
      <c r="K421" s="86">
        <v>0</v>
      </c>
      <c r="L421" s="84">
        <f>IF(I421=1,VLOOKUP(M421,'K Bracing'!$A$1:$F$6,MATCH(N421,'K Bracing'!$A$1:'K Bracing'!$F$1,0),FALSE), 99999)</f>
        <v>99999</v>
      </c>
      <c r="M421" s="86" t="s">
        <v>27</v>
      </c>
      <c r="N421" s="86" t="s">
        <v>27</v>
      </c>
      <c r="O421" s="86">
        <f t="shared" si="28"/>
        <v>0</v>
      </c>
      <c r="Q421" s="63"/>
      <c r="AD421" s="63"/>
    </row>
    <row r="422" spans="1:30" x14ac:dyDescent="0.25">
      <c r="A422" s="29">
        <f t="shared" si="25"/>
        <v>-1</v>
      </c>
      <c r="B422" s="86">
        <v>350</v>
      </c>
      <c r="C422" s="86">
        <v>0</v>
      </c>
      <c r="D422" s="84">
        <f>IF(A422=1, VLOOKUP(E422,'K Bracing'!$A$1:$F$6,MATCH(F422,'K Bracing'!$A$1:'K Bracing'!$F$1,0),FALSE),99999)</f>
        <v>99999</v>
      </c>
      <c r="E422" s="86" t="s">
        <v>27</v>
      </c>
      <c r="F422" s="86" t="s">
        <v>27</v>
      </c>
      <c r="G422" s="86">
        <f t="shared" si="26"/>
        <v>0</v>
      </c>
      <c r="I422" s="29">
        <f t="shared" si="27"/>
        <v>-1</v>
      </c>
      <c r="J422" s="86">
        <v>350</v>
      </c>
      <c r="K422" s="86">
        <v>0</v>
      </c>
      <c r="L422" s="84">
        <f>IF(I422=1,VLOOKUP(M422,'K Bracing'!$A$1:$F$6,MATCH(N422,'K Bracing'!$A$1:'K Bracing'!$F$1,0),FALSE), 99999)</f>
        <v>99999</v>
      </c>
      <c r="M422" s="86" t="s">
        <v>27</v>
      </c>
      <c r="N422" s="86" t="s">
        <v>27</v>
      </c>
      <c r="O422" s="86">
        <f t="shared" si="28"/>
        <v>0</v>
      </c>
      <c r="Q422" s="63"/>
      <c r="AD422" s="63"/>
    </row>
    <row r="423" spans="1:30" x14ac:dyDescent="0.25">
      <c r="A423" s="29">
        <f t="shared" si="25"/>
        <v>-1</v>
      </c>
      <c r="B423" s="86">
        <v>351</v>
      </c>
      <c r="C423" s="86">
        <v>0</v>
      </c>
      <c r="D423" s="84">
        <f>IF(A423=1, VLOOKUP(E423,'K Bracing'!$A$1:$F$6,MATCH(F423,'K Bracing'!$A$1:'K Bracing'!$F$1,0),FALSE),99999)</f>
        <v>99999</v>
      </c>
      <c r="E423" s="86" t="s">
        <v>27</v>
      </c>
      <c r="F423" s="86" t="s">
        <v>27</v>
      </c>
      <c r="G423" s="86">
        <f t="shared" si="26"/>
        <v>0</v>
      </c>
      <c r="I423" s="29">
        <f t="shared" si="27"/>
        <v>-1</v>
      </c>
      <c r="J423" s="86">
        <v>351</v>
      </c>
      <c r="K423" s="86">
        <v>0</v>
      </c>
      <c r="L423" s="84">
        <f>IF(I423=1,VLOOKUP(M423,'K Bracing'!$A$1:$F$6,MATCH(N423,'K Bracing'!$A$1:'K Bracing'!$F$1,0),FALSE), 99999)</f>
        <v>99999</v>
      </c>
      <c r="M423" s="86" t="s">
        <v>27</v>
      </c>
      <c r="N423" s="86" t="s">
        <v>27</v>
      </c>
      <c r="O423" s="86">
        <f t="shared" si="28"/>
        <v>0</v>
      </c>
      <c r="Q423" s="63"/>
      <c r="AD423" s="63"/>
    </row>
    <row r="424" spans="1:30" x14ac:dyDescent="0.25">
      <c r="A424" s="29">
        <f t="shared" si="25"/>
        <v>-1</v>
      </c>
      <c r="B424" s="86">
        <v>352</v>
      </c>
      <c r="C424" s="86">
        <v>0</v>
      </c>
      <c r="D424" s="84">
        <f>IF(A424=1, VLOOKUP(E424,'K Bracing'!$A$1:$F$6,MATCH(F424,'K Bracing'!$A$1:'K Bracing'!$F$1,0),FALSE),99999)</f>
        <v>99999</v>
      </c>
      <c r="E424" s="86" t="s">
        <v>27</v>
      </c>
      <c r="F424" s="86" t="s">
        <v>27</v>
      </c>
      <c r="G424" s="86">
        <f t="shared" si="26"/>
        <v>0</v>
      </c>
      <c r="I424" s="29">
        <f t="shared" si="27"/>
        <v>-1</v>
      </c>
      <c r="J424" s="86">
        <v>352</v>
      </c>
      <c r="K424" s="86">
        <v>0</v>
      </c>
      <c r="L424" s="84">
        <f>IF(I424=1,VLOOKUP(M424,'K Bracing'!$A$1:$F$6,MATCH(N424,'K Bracing'!$A$1:'K Bracing'!$F$1,0),FALSE), 99999)</f>
        <v>99999</v>
      </c>
      <c r="M424" s="86" t="s">
        <v>27</v>
      </c>
      <c r="N424" s="86" t="s">
        <v>27</v>
      </c>
      <c r="O424" s="86">
        <f t="shared" si="28"/>
        <v>0</v>
      </c>
      <c r="Q424" s="63"/>
      <c r="AD424" s="63"/>
    </row>
    <row r="425" spans="1:30" x14ac:dyDescent="0.25">
      <c r="A425" s="29">
        <f t="shared" si="25"/>
        <v>-1</v>
      </c>
      <c r="B425" s="86">
        <v>353</v>
      </c>
      <c r="C425" s="86">
        <v>0</v>
      </c>
      <c r="D425" s="84">
        <f>IF(A425=1, VLOOKUP(E425,'K Bracing'!$A$1:$F$6,MATCH(F425,'K Bracing'!$A$1:'K Bracing'!$F$1,0),FALSE),99999)</f>
        <v>99999</v>
      </c>
      <c r="E425" s="86" t="s">
        <v>27</v>
      </c>
      <c r="F425" s="86" t="s">
        <v>27</v>
      </c>
      <c r="G425" s="86">
        <f t="shared" si="26"/>
        <v>0</v>
      </c>
      <c r="I425" s="29">
        <f t="shared" si="27"/>
        <v>-1</v>
      </c>
      <c r="J425" s="86">
        <v>353</v>
      </c>
      <c r="K425" s="86">
        <v>0</v>
      </c>
      <c r="L425" s="84">
        <f>IF(I425=1,VLOOKUP(M425,'K Bracing'!$A$1:$F$6,MATCH(N425,'K Bracing'!$A$1:'K Bracing'!$F$1,0),FALSE), 99999)</f>
        <v>99999</v>
      </c>
      <c r="M425" s="86" t="s">
        <v>27</v>
      </c>
      <c r="N425" s="86" t="s">
        <v>27</v>
      </c>
      <c r="O425" s="86">
        <f t="shared" si="28"/>
        <v>0</v>
      </c>
      <c r="Q425" s="63"/>
      <c r="AD425" s="63"/>
    </row>
    <row r="426" spans="1:30" x14ac:dyDescent="0.25">
      <c r="A426" s="29">
        <f t="shared" si="25"/>
        <v>-1</v>
      </c>
      <c r="B426" s="86">
        <v>354</v>
      </c>
      <c r="C426" s="86">
        <v>0</v>
      </c>
      <c r="D426" s="84">
        <f>IF(A426=1, VLOOKUP(E426,'K Bracing'!$A$1:$F$6,MATCH(F426,'K Bracing'!$A$1:'K Bracing'!$F$1,0),FALSE),99999)</f>
        <v>99999</v>
      </c>
      <c r="E426" s="86" t="s">
        <v>27</v>
      </c>
      <c r="F426" s="86" t="s">
        <v>27</v>
      </c>
      <c r="G426" s="86">
        <f t="shared" si="26"/>
        <v>0</v>
      </c>
      <c r="I426" s="29">
        <f t="shared" si="27"/>
        <v>-1</v>
      </c>
      <c r="J426" s="86">
        <v>354</v>
      </c>
      <c r="K426" s="86">
        <v>0</v>
      </c>
      <c r="L426" s="84">
        <f>IF(I426=1,VLOOKUP(M426,'K Bracing'!$A$1:$F$6,MATCH(N426,'K Bracing'!$A$1:'K Bracing'!$F$1,0),FALSE), 99999)</f>
        <v>99999</v>
      </c>
      <c r="M426" s="86" t="s">
        <v>27</v>
      </c>
      <c r="N426" s="86" t="s">
        <v>27</v>
      </c>
      <c r="O426" s="86">
        <f t="shared" si="28"/>
        <v>0</v>
      </c>
      <c r="Q426" s="63"/>
      <c r="AD426" s="63"/>
    </row>
    <row r="427" spans="1:30" x14ac:dyDescent="0.25">
      <c r="A427" s="29">
        <f t="shared" si="25"/>
        <v>-1</v>
      </c>
      <c r="B427" s="86">
        <v>355</v>
      </c>
      <c r="C427" s="86">
        <v>0</v>
      </c>
      <c r="D427" s="84">
        <f>IF(A427=1, VLOOKUP(E427,'K Bracing'!$A$1:$F$6,MATCH(F427,'K Bracing'!$A$1:'K Bracing'!$F$1,0),FALSE),99999)</f>
        <v>99999</v>
      </c>
      <c r="E427" s="86" t="s">
        <v>27</v>
      </c>
      <c r="F427" s="86" t="s">
        <v>27</v>
      </c>
      <c r="G427" s="86">
        <f t="shared" si="26"/>
        <v>0</v>
      </c>
      <c r="I427" s="29">
        <f t="shared" si="27"/>
        <v>-1</v>
      </c>
      <c r="J427" s="86">
        <v>355</v>
      </c>
      <c r="K427" s="86">
        <v>0</v>
      </c>
      <c r="L427" s="84">
        <f>IF(I427=1,VLOOKUP(M427,'K Bracing'!$A$1:$F$6,MATCH(N427,'K Bracing'!$A$1:'K Bracing'!$F$1,0),FALSE), 99999)</f>
        <v>99999</v>
      </c>
      <c r="M427" s="86" t="s">
        <v>27</v>
      </c>
      <c r="N427" s="86" t="s">
        <v>27</v>
      </c>
      <c r="O427" s="86">
        <f t="shared" si="28"/>
        <v>0</v>
      </c>
      <c r="Q427" s="63"/>
      <c r="AD427" s="63"/>
    </row>
    <row r="428" spans="1:30" x14ac:dyDescent="0.25">
      <c r="A428" s="29">
        <f t="shared" si="25"/>
        <v>-1</v>
      </c>
      <c r="B428" s="86">
        <v>356</v>
      </c>
      <c r="C428" s="86">
        <v>0</v>
      </c>
      <c r="D428" s="84">
        <f>IF(A428=1, VLOOKUP(E428,'K Bracing'!$A$1:$F$6,MATCH(F428,'K Bracing'!$A$1:'K Bracing'!$F$1,0),FALSE),99999)</f>
        <v>99999</v>
      </c>
      <c r="E428" s="86" t="s">
        <v>27</v>
      </c>
      <c r="F428" s="86" t="s">
        <v>27</v>
      </c>
      <c r="G428" s="86">
        <f t="shared" si="26"/>
        <v>0</v>
      </c>
      <c r="I428" s="29">
        <f t="shared" si="27"/>
        <v>-1</v>
      </c>
      <c r="J428" s="86">
        <v>356</v>
      </c>
      <c r="K428" s="86">
        <v>0</v>
      </c>
      <c r="L428" s="84">
        <f>IF(I428=1,VLOOKUP(M428,'K Bracing'!$A$1:$F$6,MATCH(N428,'K Bracing'!$A$1:'K Bracing'!$F$1,0),FALSE), 99999)</f>
        <v>99999</v>
      </c>
      <c r="M428" s="86" t="s">
        <v>27</v>
      </c>
      <c r="N428" s="86" t="s">
        <v>27</v>
      </c>
      <c r="O428" s="86">
        <f t="shared" si="28"/>
        <v>0</v>
      </c>
      <c r="Q428" s="63"/>
      <c r="AD428" s="63"/>
    </row>
    <row r="429" spans="1:30" x14ac:dyDescent="0.25">
      <c r="A429" s="29">
        <f t="shared" si="25"/>
        <v>-1</v>
      </c>
      <c r="B429" s="86">
        <v>357</v>
      </c>
      <c r="C429" s="86">
        <v>0</v>
      </c>
      <c r="D429" s="84">
        <f>IF(A429=1, VLOOKUP(E429,'K Bracing'!$A$1:$F$6,MATCH(F429,'K Bracing'!$A$1:'K Bracing'!$F$1,0),FALSE),99999)</f>
        <v>99999</v>
      </c>
      <c r="E429" s="86" t="s">
        <v>27</v>
      </c>
      <c r="F429" s="86" t="s">
        <v>27</v>
      </c>
      <c r="G429" s="86">
        <f t="shared" si="26"/>
        <v>0</v>
      </c>
      <c r="I429" s="29">
        <f t="shared" si="27"/>
        <v>-1</v>
      </c>
      <c r="J429" s="86">
        <v>357</v>
      </c>
      <c r="K429" s="86">
        <v>0</v>
      </c>
      <c r="L429" s="84">
        <f>IF(I429=1,VLOOKUP(M429,'K Bracing'!$A$1:$F$6,MATCH(N429,'K Bracing'!$A$1:'K Bracing'!$F$1,0),FALSE), 99999)</f>
        <v>99999</v>
      </c>
      <c r="M429" s="86" t="s">
        <v>27</v>
      </c>
      <c r="N429" s="86" t="s">
        <v>27</v>
      </c>
      <c r="O429" s="86">
        <f t="shared" si="28"/>
        <v>0</v>
      </c>
      <c r="Q429" s="63"/>
      <c r="AD429" s="63"/>
    </row>
    <row r="430" spans="1:30" x14ac:dyDescent="0.25">
      <c r="A430" s="29">
        <f t="shared" si="25"/>
        <v>-1</v>
      </c>
      <c r="B430" s="86">
        <v>358</v>
      </c>
      <c r="C430" s="86">
        <v>0</v>
      </c>
      <c r="D430" s="84">
        <f>IF(A430=1, VLOOKUP(E430,'K Bracing'!$A$1:$F$6,MATCH(F430,'K Bracing'!$A$1:'K Bracing'!$F$1,0),FALSE),99999)</f>
        <v>99999</v>
      </c>
      <c r="E430" s="86" t="s">
        <v>27</v>
      </c>
      <c r="F430" s="86" t="s">
        <v>27</v>
      </c>
      <c r="G430" s="86">
        <f t="shared" si="26"/>
        <v>0</v>
      </c>
      <c r="I430" s="29">
        <f t="shared" si="27"/>
        <v>-1</v>
      </c>
      <c r="J430" s="86">
        <v>358</v>
      </c>
      <c r="K430" s="86">
        <v>0</v>
      </c>
      <c r="L430" s="84">
        <f>IF(I430=1,VLOOKUP(M430,'K Bracing'!$A$1:$F$6,MATCH(N430,'K Bracing'!$A$1:'K Bracing'!$F$1,0),FALSE), 99999)</f>
        <v>99999</v>
      </c>
      <c r="M430" s="86" t="s">
        <v>27</v>
      </c>
      <c r="N430" s="86" t="s">
        <v>27</v>
      </c>
      <c r="O430" s="86">
        <f t="shared" si="28"/>
        <v>0</v>
      </c>
      <c r="Q430" s="63"/>
      <c r="AD430" s="63"/>
    </row>
    <row r="431" spans="1:30" x14ac:dyDescent="0.25">
      <c r="A431" s="29">
        <f t="shared" si="25"/>
        <v>-1</v>
      </c>
      <c r="B431" s="86">
        <v>359</v>
      </c>
      <c r="C431" s="86">
        <v>0</v>
      </c>
      <c r="D431" s="84">
        <f>IF(A431=1, VLOOKUP(E431,'K Bracing'!$A$1:$F$6,MATCH(F431,'K Bracing'!$A$1:'K Bracing'!$F$1,0),FALSE),99999)</f>
        <v>99999</v>
      </c>
      <c r="E431" s="86" t="s">
        <v>27</v>
      </c>
      <c r="F431" s="86" t="s">
        <v>27</v>
      </c>
      <c r="G431" s="86">
        <f t="shared" si="26"/>
        <v>0</v>
      </c>
      <c r="I431" s="29">
        <f t="shared" si="27"/>
        <v>-1</v>
      </c>
      <c r="J431" s="86">
        <v>359</v>
      </c>
      <c r="K431" s="86">
        <v>0</v>
      </c>
      <c r="L431" s="84">
        <f>IF(I431=1,VLOOKUP(M431,'K Bracing'!$A$1:$F$6,MATCH(N431,'K Bracing'!$A$1:'K Bracing'!$F$1,0),FALSE), 99999)</f>
        <v>99999</v>
      </c>
      <c r="M431" s="86" t="s">
        <v>27</v>
      </c>
      <c r="N431" s="86" t="s">
        <v>27</v>
      </c>
      <c r="O431" s="86">
        <f t="shared" si="28"/>
        <v>0</v>
      </c>
      <c r="Q431" s="63"/>
      <c r="AD431" s="63"/>
    </row>
    <row r="432" spans="1:30" x14ac:dyDescent="0.25">
      <c r="A432" s="29">
        <f t="shared" si="25"/>
        <v>-1</v>
      </c>
      <c r="B432" s="86">
        <v>360</v>
      </c>
      <c r="C432" s="86">
        <v>0</v>
      </c>
      <c r="D432" s="84">
        <f>IF(A432=1, VLOOKUP(E432,'K Bracing'!$A$1:$F$6,MATCH(F432,'K Bracing'!$A$1:'K Bracing'!$F$1,0),FALSE),99999)</f>
        <v>99999</v>
      </c>
      <c r="E432" s="86" t="s">
        <v>27</v>
      </c>
      <c r="F432" s="86" t="s">
        <v>27</v>
      </c>
      <c r="G432" s="86">
        <f t="shared" si="26"/>
        <v>0</v>
      </c>
      <c r="I432" s="29">
        <f t="shared" si="27"/>
        <v>-1</v>
      </c>
      <c r="J432" s="86">
        <v>360</v>
      </c>
      <c r="K432" s="86">
        <v>0</v>
      </c>
      <c r="L432" s="84">
        <f>IF(I432=1,VLOOKUP(M432,'K Bracing'!$A$1:$F$6,MATCH(N432,'K Bracing'!$A$1:'K Bracing'!$F$1,0),FALSE), 99999)</f>
        <v>99999</v>
      </c>
      <c r="M432" s="86" t="s">
        <v>27</v>
      </c>
      <c r="N432" s="86" t="s">
        <v>27</v>
      </c>
      <c r="O432" s="86">
        <f t="shared" si="28"/>
        <v>0</v>
      </c>
      <c r="Q432" s="63"/>
      <c r="AD432" s="63"/>
    </row>
    <row r="433" spans="1:30" x14ac:dyDescent="0.25">
      <c r="A433" s="29">
        <f t="shared" si="25"/>
        <v>-1</v>
      </c>
      <c r="B433" s="86">
        <v>361</v>
      </c>
      <c r="C433" s="86">
        <v>0</v>
      </c>
      <c r="D433" s="84">
        <f>IF(A433=1, VLOOKUP(E433,'K Bracing'!$A$1:$F$6,MATCH(F433,'K Bracing'!$A$1:'K Bracing'!$F$1,0),FALSE),99999)</f>
        <v>99999</v>
      </c>
      <c r="E433" s="86" t="s">
        <v>27</v>
      </c>
      <c r="F433" s="86" t="s">
        <v>27</v>
      </c>
      <c r="G433" s="86">
        <f t="shared" si="26"/>
        <v>0</v>
      </c>
      <c r="I433" s="29">
        <f t="shared" si="27"/>
        <v>-1</v>
      </c>
      <c r="J433" s="86">
        <v>361</v>
      </c>
      <c r="K433" s="86">
        <v>0</v>
      </c>
      <c r="L433" s="84">
        <f>IF(I433=1,VLOOKUP(M433,'K Bracing'!$A$1:$F$6,MATCH(N433,'K Bracing'!$A$1:'K Bracing'!$F$1,0),FALSE), 99999)</f>
        <v>99999</v>
      </c>
      <c r="M433" s="86" t="s">
        <v>27</v>
      </c>
      <c r="N433" s="86" t="s">
        <v>27</v>
      </c>
      <c r="O433" s="86">
        <f t="shared" si="28"/>
        <v>0</v>
      </c>
      <c r="Q433" s="63"/>
      <c r="AD433" s="63"/>
    </row>
    <row r="434" spans="1:30" x14ac:dyDescent="0.25">
      <c r="A434" s="29">
        <f t="shared" si="25"/>
        <v>-1</v>
      </c>
      <c r="B434" s="86">
        <v>362</v>
      </c>
      <c r="C434" s="86">
        <v>0</v>
      </c>
      <c r="D434" s="84">
        <f>IF(A434=1, VLOOKUP(E434,'K Bracing'!$A$1:$F$6,MATCH(F434,'K Bracing'!$A$1:'K Bracing'!$F$1,0),FALSE),99999)</f>
        <v>99999</v>
      </c>
      <c r="E434" s="86" t="s">
        <v>27</v>
      </c>
      <c r="F434" s="86" t="s">
        <v>27</v>
      </c>
      <c r="G434" s="86">
        <f t="shared" si="26"/>
        <v>0</v>
      </c>
      <c r="I434" s="29">
        <f t="shared" si="27"/>
        <v>-1</v>
      </c>
      <c r="J434" s="86">
        <v>362</v>
      </c>
      <c r="K434" s="86">
        <v>0</v>
      </c>
      <c r="L434" s="84">
        <f>IF(I434=1,VLOOKUP(M434,'K Bracing'!$A$1:$F$6,MATCH(N434,'K Bracing'!$A$1:'K Bracing'!$F$1,0),FALSE), 99999)</f>
        <v>99999</v>
      </c>
      <c r="M434" s="86" t="s">
        <v>27</v>
      </c>
      <c r="N434" s="86" t="s">
        <v>27</v>
      </c>
      <c r="O434" s="86">
        <f t="shared" si="28"/>
        <v>0</v>
      </c>
      <c r="Q434" s="63"/>
      <c r="AD434" s="63"/>
    </row>
    <row r="435" spans="1:30" x14ac:dyDescent="0.25">
      <c r="A435" s="29">
        <f t="shared" si="25"/>
        <v>-1</v>
      </c>
      <c r="B435" s="86">
        <v>363</v>
      </c>
      <c r="C435" s="86">
        <v>0</v>
      </c>
      <c r="D435" s="84">
        <f>IF(A435=1, VLOOKUP(E435,'K Bracing'!$A$1:$F$6,MATCH(F435,'K Bracing'!$A$1:'K Bracing'!$F$1,0),FALSE),99999)</f>
        <v>99999</v>
      </c>
      <c r="E435" s="86" t="s">
        <v>27</v>
      </c>
      <c r="F435" s="86" t="s">
        <v>27</v>
      </c>
      <c r="G435" s="86">
        <f t="shared" si="26"/>
        <v>0</v>
      </c>
      <c r="I435" s="29">
        <f t="shared" si="27"/>
        <v>-1</v>
      </c>
      <c r="J435" s="86">
        <v>363</v>
      </c>
      <c r="K435" s="86">
        <v>0</v>
      </c>
      <c r="L435" s="84">
        <f>IF(I435=1,VLOOKUP(M435,'K Bracing'!$A$1:$F$6,MATCH(N435,'K Bracing'!$A$1:'K Bracing'!$F$1,0),FALSE), 99999)</f>
        <v>99999</v>
      </c>
      <c r="M435" s="86" t="s">
        <v>27</v>
      </c>
      <c r="N435" s="86" t="s">
        <v>27</v>
      </c>
      <c r="O435" s="86">
        <f t="shared" si="28"/>
        <v>0</v>
      </c>
      <c r="Q435" s="63"/>
      <c r="AD435" s="63"/>
    </row>
    <row r="436" spans="1:30" x14ac:dyDescent="0.25">
      <c r="A436" s="29">
        <f t="shared" si="25"/>
        <v>-1</v>
      </c>
      <c r="B436" s="86">
        <v>364</v>
      </c>
      <c r="C436" s="86">
        <v>0</v>
      </c>
      <c r="D436" s="84">
        <f>IF(A436=1, VLOOKUP(E436,'K Bracing'!$A$1:$F$6,MATCH(F436,'K Bracing'!$A$1:'K Bracing'!$F$1,0),FALSE),99999)</f>
        <v>99999</v>
      </c>
      <c r="E436" s="86" t="s">
        <v>27</v>
      </c>
      <c r="F436" s="86" t="s">
        <v>27</v>
      </c>
      <c r="G436" s="86">
        <f t="shared" si="26"/>
        <v>0</v>
      </c>
      <c r="I436" s="29">
        <f t="shared" si="27"/>
        <v>-1</v>
      </c>
      <c r="J436" s="86">
        <v>364</v>
      </c>
      <c r="K436" s="86">
        <v>0</v>
      </c>
      <c r="L436" s="84">
        <f>IF(I436=1,VLOOKUP(M436,'K Bracing'!$A$1:$F$6,MATCH(N436,'K Bracing'!$A$1:'K Bracing'!$F$1,0),FALSE), 99999)</f>
        <v>99999</v>
      </c>
      <c r="M436" s="86" t="s">
        <v>27</v>
      </c>
      <c r="N436" s="86" t="s">
        <v>27</v>
      </c>
      <c r="O436" s="86">
        <f t="shared" si="28"/>
        <v>0</v>
      </c>
      <c r="Q436" s="63"/>
      <c r="AD436" s="63"/>
    </row>
    <row r="437" spans="1:30" x14ac:dyDescent="0.25">
      <c r="A437" s="29">
        <f t="shared" si="25"/>
        <v>-1</v>
      </c>
      <c r="B437" s="86">
        <v>365</v>
      </c>
      <c r="C437" s="86">
        <v>0</v>
      </c>
      <c r="D437" s="84">
        <f>IF(A437=1, VLOOKUP(E437,'K Bracing'!$A$1:$F$6,MATCH(F437,'K Bracing'!$A$1:'K Bracing'!$F$1,0),FALSE),99999)</f>
        <v>99999</v>
      </c>
      <c r="E437" s="86" t="s">
        <v>27</v>
      </c>
      <c r="F437" s="86" t="s">
        <v>27</v>
      </c>
      <c r="G437" s="86">
        <f t="shared" si="26"/>
        <v>0</v>
      </c>
      <c r="I437" s="29">
        <f t="shared" si="27"/>
        <v>-1</v>
      </c>
      <c r="J437" s="86">
        <v>365</v>
      </c>
      <c r="K437" s="86">
        <v>0</v>
      </c>
      <c r="L437" s="84">
        <f>IF(I437=1,VLOOKUP(M437,'K Bracing'!$A$1:$F$6,MATCH(N437,'K Bracing'!$A$1:'K Bracing'!$F$1,0),FALSE), 99999)</f>
        <v>99999</v>
      </c>
      <c r="M437" s="86" t="s">
        <v>27</v>
      </c>
      <c r="N437" s="86" t="s">
        <v>27</v>
      </c>
      <c r="O437" s="86">
        <f t="shared" si="28"/>
        <v>0</v>
      </c>
      <c r="Q437" s="63"/>
      <c r="AD437" s="63"/>
    </row>
    <row r="438" spans="1:30" x14ac:dyDescent="0.25">
      <c r="A438" s="29">
        <f t="shared" si="25"/>
        <v>-1</v>
      </c>
      <c r="B438" s="86">
        <v>366</v>
      </c>
      <c r="C438" s="86">
        <v>0</v>
      </c>
      <c r="D438" s="84">
        <f>IF(A438=1, VLOOKUP(E438,'K Bracing'!$A$1:$F$6,MATCH(F438,'K Bracing'!$A$1:'K Bracing'!$F$1,0),FALSE),99999)</f>
        <v>99999</v>
      </c>
      <c r="E438" s="86" t="s">
        <v>27</v>
      </c>
      <c r="F438" s="86" t="s">
        <v>27</v>
      </c>
      <c r="G438" s="86">
        <f t="shared" si="26"/>
        <v>0</v>
      </c>
      <c r="I438" s="29">
        <f t="shared" si="27"/>
        <v>-1</v>
      </c>
      <c r="J438" s="86">
        <v>366</v>
      </c>
      <c r="K438" s="86">
        <v>0</v>
      </c>
      <c r="L438" s="84">
        <f>IF(I438=1,VLOOKUP(M438,'K Bracing'!$A$1:$F$6,MATCH(N438,'K Bracing'!$A$1:'K Bracing'!$F$1,0),FALSE), 99999)</f>
        <v>99999</v>
      </c>
      <c r="M438" s="86" t="s">
        <v>27</v>
      </c>
      <c r="N438" s="86" t="s">
        <v>27</v>
      </c>
      <c r="O438" s="86">
        <f t="shared" si="28"/>
        <v>0</v>
      </c>
      <c r="Q438" s="63"/>
      <c r="AD438" s="63"/>
    </row>
    <row r="439" spans="1:30" x14ac:dyDescent="0.25">
      <c r="A439" s="29">
        <f t="shared" si="25"/>
        <v>-1</v>
      </c>
      <c r="B439" s="86">
        <v>367</v>
      </c>
      <c r="C439" s="86">
        <v>0</v>
      </c>
      <c r="D439" s="84">
        <f>IF(A439=1, VLOOKUP(E439,'K Bracing'!$A$1:$F$6,MATCH(F439,'K Bracing'!$A$1:'K Bracing'!$F$1,0),FALSE),99999)</f>
        <v>99999</v>
      </c>
      <c r="E439" s="86" t="s">
        <v>27</v>
      </c>
      <c r="F439" s="86" t="s">
        <v>27</v>
      </c>
      <c r="G439" s="86">
        <f t="shared" si="26"/>
        <v>0</v>
      </c>
      <c r="I439" s="29">
        <f t="shared" si="27"/>
        <v>-1</v>
      </c>
      <c r="J439" s="86">
        <v>367</v>
      </c>
      <c r="K439" s="86">
        <v>0</v>
      </c>
      <c r="L439" s="84">
        <f>IF(I439=1,VLOOKUP(M439,'K Bracing'!$A$1:$F$6,MATCH(N439,'K Bracing'!$A$1:'K Bracing'!$F$1,0),FALSE), 99999)</f>
        <v>99999</v>
      </c>
      <c r="M439" s="86" t="s">
        <v>27</v>
      </c>
      <c r="N439" s="86" t="s">
        <v>27</v>
      </c>
      <c r="O439" s="86">
        <f t="shared" si="28"/>
        <v>0</v>
      </c>
      <c r="Q439" s="63"/>
      <c r="AD439" s="63"/>
    </row>
    <row r="440" spans="1:30" x14ac:dyDescent="0.25">
      <c r="A440" s="29">
        <f t="shared" si="25"/>
        <v>-1</v>
      </c>
      <c r="B440" s="86">
        <v>368</v>
      </c>
      <c r="C440" s="86">
        <v>0</v>
      </c>
      <c r="D440" s="84">
        <f>IF(A440=1, VLOOKUP(E440,'K Bracing'!$A$1:$F$6,MATCH(F440,'K Bracing'!$A$1:'K Bracing'!$F$1,0),FALSE),99999)</f>
        <v>99999</v>
      </c>
      <c r="E440" s="86" t="s">
        <v>27</v>
      </c>
      <c r="F440" s="86" t="s">
        <v>27</v>
      </c>
      <c r="G440" s="86">
        <f t="shared" si="26"/>
        <v>0</v>
      </c>
      <c r="I440" s="29">
        <f t="shared" si="27"/>
        <v>-1</v>
      </c>
      <c r="J440" s="86">
        <v>368</v>
      </c>
      <c r="K440" s="86">
        <v>0</v>
      </c>
      <c r="L440" s="84">
        <f>IF(I440=1,VLOOKUP(M440,'K Bracing'!$A$1:$F$6,MATCH(N440,'K Bracing'!$A$1:'K Bracing'!$F$1,0),FALSE), 99999)</f>
        <v>99999</v>
      </c>
      <c r="M440" s="86" t="s">
        <v>27</v>
      </c>
      <c r="N440" s="86" t="s">
        <v>27</v>
      </c>
      <c r="O440" s="86">
        <f t="shared" si="28"/>
        <v>0</v>
      </c>
      <c r="Q440" s="63"/>
      <c r="AD440" s="63"/>
    </row>
    <row r="441" spans="1:30" x14ac:dyDescent="0.25">
      <c r="A441" s="29">
        <f t="shared" si="25"/>
        <v>-1</v>
      </c>
      <c r="B441" s="86">
        <v>369</v>
      </c>
      <c r="C441" s="86">
        <v>0</v>
      </c>
      <c r="D441" s="84">
        <f>IF(A441=1, VLOOKUP(E441,'K Bracing'!$A$1:$F$6,MATCH(F441,'K Bracing'!$A$1:'K Bracing'!$F$1,0),FALSE),99999)</f>
        <v>99999</v>
      </c>
      <c r="E441" s="86" t="s">
        <v>27</v>
      </c>
      <c r="F441" s="86" t="s">
        <v>27</v>
      </c>
      <c r="G441" s="86">
        <f t="shared" si="26"/>
        <v>0</v>
      </c>
      <c r="I441" s="29">
        <f t="shared" si="27"/>
        <v>-1</v>
      </c>
      <c r="J441" s="86">
        <v>369</v>
      </c>
      <c r="K441" s="86">
        <v>0</v>
      </c>
      <c r="L441" s="84">
        <f>IF(I441=1,VLOOKUP(M441,'K Bracing'!$A$1:$F$6,MATCH(N441,'K Bracing'!$A$1:'K Bracing'!$F$1,0),FALSE), 99999)</f>
        <v>99999</v>
      </c>
      <c r="M441" s="86" t="s">
        <v>27</v>
      </c>
      <c r="N441" s="86" t="s">
        <v>27</v>
      </c>
      <c r="O441" s="86">
        <f t="shared" si="28"/>
        <v>0</v>
      </c>
      <c r="Q441" s="63"/>
      <c r="AD441" s="63"/>
    </row>
    <row r="442" spans="1:30" x14ac:dyDescent="0.25">
      <c r="A442" s="29">
        <f t="shared" si="25"/>
        <v>-1</v>
      </c>
      <c r="B442" s="86">
        <v>370</v>
      </c>
      <c r="C442" s="86">
        <v>0</v>
      </c>
      <c r="D442" s="84">
        <f>IF(A442=1, VLOOKUP(E442,'K Bracing'!$A$1:$F$6,MATCH(F442,'K Bracing'!$A$1:'K Bracing'!$F$1,0),FALSE),99999)</f>
        <v>99999</v>
      </c>
      <c r="E442" s="86" t="s">
        <v>27</v>
      </c>
      <c r="F442" s="86" t="s">
        <v>27</v>
      </c>
      <c r="G442" s="86">
        <f t="shared" si="26"/>
        <v>0</v>
      </c>
      <c r="I442" s="29">
        <f t="shared" si="27"/>
        <v>-1</v>
      </c>
      <c r="J442" s="86">
        <v>370</v>
      </c>
      <c r="K442" s="86">
        <v>0</v>
      </c>
      <c r="L442" s="84">
        <f>IF(I442=1,VLOOKUP(M442,'K Bracing'!$A$1:$F$6,MATCH(N442,'K Bracing'!$A$1:'K Bracing'!$F$1,0),FALSE), 99999)</f>
        <v>99999</v>
      </c>
      <c r="M442" s="86" t="s">
        <v>27</v>
      </c>
      <c r="N442" s="86" t="s">
        <v>27</v>
      </c>
      <c r="O442" s="86">
        <f t="shared" si="28"/>
        <v>0</v>
      </c>
      <c r="Q442" s="63"/>
      <c r="AD442" s="63"/>
    </row>
    <row r="443" spans="1:30" x14ac:dyDescent="0.25">
      <c r="A443" s="29">
        <f t="shared" si="25"/>
        <v>-1</v>
      </c>
      <c r="B443" s="86">
        <v>371</v>
      </c>
      <c r="C443" s="86">
        <v>0</v>
      </c>
      <c r="D443" s="84">
        <f>IF(A443=1, VLOOKUP(E443,'K Bracing'!$A$1:$F$6,MATCH(F443,'K Bracing'!$A$1:'K Bracing'!$F$1,0),FALSE),99999)</f>
        <v>99999</v>
      </c>
      <c r="E443" s="86" t="s">
        <v>27</v>
      </c>
      <c r="F443" s="86" t="s">
        <v>27</v>
      </c>
      <c r="G443" s="86">
        <f t="shared" si="26"/>
        <v>0</v>
      </c>
      <c r="I443" s="29">
        <f t="shared" si="27"/>
        <v>-1</v>
      </c>
      <c r="J443" s="86">
        <v>371</v>
      </c>
      <c r="K443" s="86">
        <v>0</v>
      </c>
      <c r="L443" s="84">
        <f>IF(I443=1,VLOOKUP(M443,'K Bracing'!$A$1:$F$6,MATCH(N443,'K Bracing'!$A$1:'K Bracing'!$F$1,0),FALSE), 99999)</f>
        <v>99999</v>
      </c>
      <c r="M443" s="86" t="s">
        <v>27</v>
      </c>
      <c r="N443" s="86" t="s">
        <v>27</v>
      </c>
      <c r="O443" s="86">
        <f t="shared" si="28"/>
        <v>0</v>
      </c>
      <c r="Q443" s="63"/>
      <c r="AD443" s="63"/>
    </row>
    <row r="444" spans="1:30" x14ac:dyDescent="0.25">
      <c r="A444" s="29">
        <f t="shared" si="25"/>
        <v>-1</v>
      </c>
      <c r="B444" s="86">
        <v>372</v>
      </c>
      <c r="C444" s="86">
        <v>0</v>
      </c>
      <c r="D444" s="84">
        <f>IF(A444=1, VLOOKUP(E444,'K Bracing'!$A$1:$F$6,MATCH(F444,'K Bracing'!$A$1:'K Bracing'!$F$1,0),FALSE),99999)</f>
        <v>99999</v>
      </c>
      <c r="E444" s="86" t="s">
        <v>27</v>
      </c>
      <c r="F444" s="86" t="s">
        <v>27</v>
      </c>
      <c r="G444" s="86">
        <f t="shared" si="26"/>
        <v>0</v>
      </c>
      <c r="I444" s="29">
        <f t="shared" si="27"/>
        <v>-1</v>
      </c>
      <c r="J444" s="86">
        <v>372</v>
      </c>
      <c r="K444" s="86">
        <v>0</v>
      </c>
      <c r="L444" s="84">
        <f>IF(I444=1,VLOOKUP(M444,'K Bracing'!$A$1:$F$6,MATCH(N444,'K Bracing'!$A$1:'K Bracing'!$F$1,0),FALSE), 99999)</f>
        <v>99999</v>
      </c>
      <c r="M444" s="86" t="s">
        <v>27</v>
      </c>
      <c r="N444" s="86" t="s">
        <v>27</v>
      </c>
      <c r="O444" s="86">
        <f t="shared" si="28"/>
        <v>0</v>
      </c>
      <c r="Q444" s="63"/>
      <c r="AD444" s="63"/>
    </row>
    <row r="445" spans="1:30" x14ac:dyDescent="0.25">
      <c r="A445" s="29">
        <f t="shared" si="25"/>
        <v>-1</v>
      </c>
      <c r="B445" s="86">
        <v>373</v>
      </c>
      <c r="C445" s="86">
        <v>0</v>
      </c>
      <c r="D445" s="84">
        <f>IF(A445=1, VLOOKUP(E445,'K Bracing'!$A$1:$F$6,MATCH(F445,'K Bracing'!$A$1:'K Bracing'!$F$1,0),FALSE),99999)</f>
        <v>99999</v>
      </c>
      <c r="E445" s="86" t="s">
        <v>27</v>
      </c>
      <c r="F445" s="86" t="s">
        <v>27</v>
      </c>
      <c r="G445" s="86">
        <f t="shared" si="26"/>
        <v>0</v>
      </c>
      <c r="I445" s="29">
        <f t="shared" si="27"/>
        <v>-1</v>
      </c>
      <c r="J445" s="86">
        <v>373</v>
      </c>
      <c r="K445" s="86">
        <v>0</v>
      </c>
      <c r="L445" s="84">
        <f>IF(I445=1,VLOOKUP(M445,'K Bracing'!$A$1:$F$6,MATCH(N445,'K Bracing'!$A$1:'K Bracing'!$F$1,0),FALSE), 99999)</f>
        <v>99999</v>
      </c>
      <c r="M445" s="86" t="s">
        <v>27</v>
      </c>
      <c r="N445" s="86" t="s">
        <v>27</v>
      </c>
      <c r="O445" s="86">
        <f t="shared" si="28"/>
        <v>0</v>
      </c>
      <c r="Q445" s="63"/>
      <c r="AD445" s="63"/>
    </row>
    <row r="446" spans="1:30" x14ac:dyDescent="0.25">
      <c r="A446" s="29">
        <f t="shared" si="25"/>
        <v>-1</v>
      </c>
      <c r="B446" s="86">
        <v>374</v>
      </c>
      <c r="C446" s="86">
        <v>0</v>
      </c>
      <c r="D446" s="84">
        <f>IF(A446=1, VLOOKUP(E446,'K Bracing'!$A$1:$F$6,MATCH(F446,'K Bracing'!$A$1:'K Bracing'!$F$1,0),FALSE),99999)</f>
        <v>99999</v>
      </c>
      <c r="E446" s="86" t="s">
        <v>27</v>
      </c>
      <c r="F446" s="86" t="s">
        <v>27</v>
      </c>
      <c r="G446" s="86">
        <f t="shared" si="26"/>
        <v>0</v>
      </c>
      <c r="I446" s="29">
        <f t="shared" si="27"/>
        <v>-1</v>
      </c>
      <c r="J446" s="86">
        <v>374</v>
      </c>
      <c r="K446" s="86">
        <v>0</v>
      </c>
      <c r="L446" s="84">
        <f>IF(I446=1,VLOOKUP(M446,'K Bracing'!$A$1:$F$6,MATCH(N446,'K Bracing'!$A$1:'K Bracing'!$F$1,0),FALSE), 99999)</f>
        <v>99999</v>
      </c>
      <c r="M446" s="86" t="s">
        <v>27</v>
      </c>
      <c r="N446" s="86" t="s">
        <v>27</v>
      </c>
      <c r="O446" s="86">
        <f t="shared" si="28"/>
        <v>0</v>
      </c>
      <c r="Q446" s="63"/>
      <c r="AD446" s="63"/>
    </row>
    <row r="447" spans="1:30" x14ac:dyDescent="0.25">
      <c r="A447" s="29">
        <f t="shared" si="25"/>
        <v>-1</v>
      </c>
      <c r="B447" s="86">
        <v>375</v>
      </c>
      <c r="C447" s="86">
        <v>0</v>
      </c>
      <c r="D447" s="84">
        <f>IF(A447=1, VLOOKUP(E447,'K Bracing'!$A$1:$F$6,MATCH(F447,'K Bracing'!$A$1:'K Bracing'!$F$1,0),FALSE),99999)</f>
        <v>99999</v>
      </c>
      <c r="E447" s="86" t="s">
        <v>27</v>
      </c>
      <c r="F447" s="86" t="s">
        <v>27</v>
      </c>
      <c r="G447" s="86">
        <f t="shared" si="26"/>
        <v>0</v>
      </c>
      <c r="I447" s="29">
        <f t="shared" si="27"/>
        <v>-1</v>
      </c>
      <c r="J447" s="86">
        <v>375</v>
      </c>
      <c r="K447" s="86">
        <v>0</v>
      </c>
      <c r="L447" s="84">
        <f>IF(I447=1,VLOOKUP(M447,'K Bracing'!$A$1:$F$6,MATCH(N447,'K Bracing'!$A$1:'K Bracing'!$F$1,0),FALSE), 99999)</f>
        <v>99999</v>
      </c>
      <c r="M447" s="86" t="s">
        <v>27</v>
      </c>
      <c r="N447" s="86" t="s">
        <v>27</v>
      </c>
      <c r="O447" s="86">
        <f t="shared" si="28"/>
        <v>0</v>
      </c>
      <c r="Q447" s="63"/>
      <c r="AD447" s="63"/>
    </row>
    <row r="448" spans="1:30" x14ac:dyDescent="0.25">
      <c r="A448" s="29">
        <f t="shared" si="25"/>
        <v>-1</v>
      </c>
      <c r="B448" s="86">
        <v>376</v>
      </c>
      <c r="C448" s="86">
        <v>0</v>
      </c>
      <c r="D448" s="84">
        <f>IF(A448=1, VLOOKUP(E448,'K Bracing'!$A$1:$F$6,MATCH(F448,'K Bracing'!$A$1:'K Bracing'!$F$1,0),FALSE),99999)</f>
        <v>99999</v>
      </c>
      <c r="E448" s="86" t="s">
        <v>27</v>
      </c>
      <c r="F448" s="86" t="s">
        <v>27</v>
      </c>
      <c r="G448" s="86">
        <f t="shared" si="26"/>
        <v>0</v>
      </c>
      <c r="I448" s="29">
        <f t="shared" si="27"/>
        <v>-1</v>
      </c>
      <c r="J448" s="86">
        <v>376</v>
      </c>
      <c r="K448" s="86">
        <v>0</v>
      </c>
      <c r="L448" s="84">
        <f>IF(I448=1,VLOOKUP(M448,'K Bracing'!$A$1:$F$6,MATCH(N448,'K Bracing'!$A$1:'K Bracing'!$F$1,0),FALSE), 99999)</f>
        <v>99999</v>
      </c>
      <c r="M448" s="86" t="s">
        <v>27</v>
      </c>
      <c r="N448" s="86" t="s">
        <v>27</v>
      </c>
      <c r="O448" s="86">
        <f t="shared" si="28"/>
        <v>0</v>
      </c>
      <c r="Q448" s="63"/>
      <c r="AD448" s="63"/>
    </row>
    <row r="449" spans="1:30" x14ac:dyDescent="0.25">
      <c r="A449" s="29">
        <f t="shared" si="25"/>
        <v>-1</v>
      </c>
      <c r="B449" s="86">
        <v>377</v>
      </c>
      <c r="C449" s="86">
        <v>0</v>
      </c>
      <c r="D449" s="84">
        <f>IF(A449=1, VLOOKUP(E449,'K Bracing'!$A$1:$F$6,MATCH(F449,'K Bracing'!$A$1:'K Bracing'!$F$1,0),FALSE),99999)</f>
        <v>99999</v>
      </c>
      <c r="E449" s="86" t="s">
        <v>27</v>
      </c>
      <c r="F449" s="86" t="s">
        <v>27</v>
      </c>
      <c r="G449" s="86">
        <f t="shared" si="26"/>
        <v>0</v>
      </c>
      <c r="I449" s="29">
        <f t="shared" si="27"/>
        <v>-1</v>
      </c>
      <c r="J449" s="86">
        <v>377</v>
      </c>
      <c r="K449" s="86">
        <v>0</v>
      </c>
      <c r="L449" s="84">
        <f>IF(I449=1,VLOOKUP(M449,'K Bracing'!$A$1:$F$6,MATCH(N449,'K Bracing'!$A$1:'K Bracing'!$F$1,0),FALSE), 99999)</f>
        <v>99999</v>
      </c>
      <c r="M449" s="86" t="s">
        <v>27</v>
      </c>
      <c r="N449" s="86" t="s">
        <v>27</v>
      </c>
      <c r="O449" s="86">
        <f t="shared" si="28"/>
        <v>0</v>
      </c>
      <c r="Q449" s="63"/>
      <c r="AD449" s="63"/>
    </row>
    <row r="450" spans="1:30" x14ac:dyDescent="0.25">
      <c r="A450" s="29">
        <f t="shared" si="25"/>
        <v>-1</v>
      </c>
      <c r="B450" s="86">
        <v>378</v>
      </c>
      <c r="C450" s="86">
        <v>0</v>
      </c>
      <c r="D450" s="84">
        <f>IF(A450=1, VLOOKUP(E450,'K Bracing'!$A$1:$F$6,MATCH(F450,'K Bracing'!$A$1:'K Bracing'!$F$1,0),FALSE),99999)</f>
        <v>99999</v>
      </c>
      <c r="E450" s="86" t="s">
        <v>27</v>
      </c>
      <c r="F450" s="86" t="s">
        <v>27</v>
      </c>
      <c r="G450" s="86">
        <f t="shared" si="26"/>
        <v>0</v>
      </c>
      <c r="I450" s="29">
        <f t="shared" si="27"/>
        <v>-1</v>
      </c>
      <c r="J450" s="86">
        <v>378</v>
      </c>
      <c r="K450" s="86">
        <v>0</v>
      </c>
      <c r="L450" s="84">
        <f>IF(I450=1,VLOOKUP(M450,'K Bracing'!$A$1:$F$6,MATCH(N450,'K Bracing'!$A$1:'K Bracing'!$F$1,0),FALSE), 99999)</f>
        <v>99999</v>
      </c>
      <c r="M450" s="86" t="s">
        <v>27</v>
      </c>
      <c r="N450" s="86" t="s">
        <v>27</v>
      </c>
      <c r="O450" s="86">
        <f t="shared" si="28"/>
        <v>0</v>
      </c>
      <c r="Q450" s="63"/>
      <c r="AD450" s="63"/>
    </row>
    <row r="451" spans="1:30" x14ac:dyDescent="0.25">
      <c r="A451" s="29">
        <f t="shared" si="25"/>
        <v>-1</v>
      </c>
      <c r="B451" s="86">
        <v>379</v>
      </c>
      <c r="C451" s="86">
        <v>0</v>
      </c>
      <c r="D451" s="84">
        <f>IF(A451=1, VLOOKUP(E451,'K Bracing'!$A$1:$F$6,MATCH(F451,'K Bracing'!$A$1:'K Bracing'!$F$1,0),FALSE),99999)</f>
        <v>99999</v>
      </c>
      <c r="E451" s="86" t="s">
        <v>27</v>
      </c>
      <c r="F451" s="86" t="s">
        <v>27</v>
      </c>
      <c r="G451" s="86">
        <f t="shared" si="26"/>
        <v>0</v>
      </c>
      <c r="I451" s="29">
        <f t="shared" si="27"/>
        <v>-1</v>
      </c>
      <c r="J451" s="86">
        <v>379</v>
      </c>
      <c r="K451" s="86">
        <v>0</v>
      </c>
      <c r="L451" s="84">
        <f>IF(I451=1,VLOOKUP(M451,'K Bracing'!$A$1:$F$6,MATCH(N451,'K Bracing'!$A$1:'K Bracing'!$F$1,0),FALSE), 99999)</f>
        <v>99999</v>
      </c>
      <c r="M451" s="86" t="s">
        <v>27</v>
      </c>
      <c r="N451" s="86" t="s">
        <v>27</v>
      </c>
      <c r="O451" s="86">
        <f t="shared" si="28"/>
        <v>0</v>
      </c>
      <c r="Q451" s="63"/>
      <c r="AD451" s="63"/>
    </row>
    <row r="452" spans="1:30" x14ac:dyDescent="0.25">
      <c r="A452" s="29">
        <f t="shared" si="25"/>
        <v>-1</v>
      </c>
      <c r="B452" s="86">
        <v>380</v>
      </c>
      <c r="C452" s="86">
        <v>0</v>
      </c>
      <c r="D452" s="84">
        <f>IF(A452=1, VLOOKUP(E452,'K Bracing'!$A$1:$F$6,MATCH(F452,'K Bracing'!$A$1:'K Bracing'!$F$1,0),FALSE),99999)</f>
        <v>99999</v>
      </c>
      <c r="E452" s="86" t="s">
        <v>27</v>
      </c>
      <c r="F452" s="86" t="s">
        <v>27</v>
      </c>
      <c r="G452" s="86">
        <f t="shared" si="26"/>
        <v>0</v>
      </c>
      <c r="I452" s="29">
        <f t="shared" si="27"/>
        <v>-1</v>
      </c>
      <c r="J452" s="86">
        <v>380</v>
      </c>
      <c r="K452" s="86">
        <v>0</v>
      </c>
      <c r="L452" s="84">
        <f>IF(I452=1,VLOOKUP(M452,'K Bracing'!$A$1:$F$6,MATCH(N452,'K Bracing'!$A$1:'K Bracing'!$F$1,0),FALSE), 99999)</f>
        <v>99999</v>
      </c>
      <c r="M452" s="86" t="s">
        <v>27</v>
      </c>
      <c r="N452" s="86" t="s">
        <v>27</v>
      </c>
      <c r="O452" s="86">
        <f t="shared" si="28"/>
        <v>0</v>
      </c>
      <c r="Q452" s="63"/>
      <c r="AD452" s="63"/>
    </row>
    <row r="453" spans="1:30" x14ac:dyDescent="0.25">
      <c r="A453" s="29">
        <f t="shared" si="25"/>
        <v>-1</v>
      </c>
      <c r="B453" s="86">
        <v>381</v>
      </c>
      <c r="C453" s="86">
        <v>0</v>
      </c>
      <c r="D453" s="84">
        <f>IF(A453=1, VLOOKUP(E453,'K Bracing'!$A$1:$F$6,MATCH(F453,'K Bracing'!$A$1:'K Bracing'!$F$1,0),FALSE),99999)</f>
        <v>99999</v>
      </c>
      <c r="E453" s="86" t="s">
        <v>27</v>
      </c>
      <c r="F453" s="86" t="s">
        <v>27</v>
      </c>
      <c r="G453" s="86">
        <f t="shared" si="26"/>
        <v>0</v>
      </c>
      <c r="I453" s="29">
        <f t="shared" si="27"/>
        <v>-1</v>
      </c>
      <c r="J453" s="86">
        <v>381</v>
      </c>
      <c r="K453" s="86">
        <v>0</v>
      </c>
      <c r="L453" s="84">
        <f>IF(I453=1,VLOOKUP(M453,'K Bracing'!$A$1:$F$6,MATCH(N453,'K Bracing'!$A$1:'K Bracing'!$F$1,0),FALSE), 99999)</f>
        <v>99999</v>
      </c>
      <c r="M453" s="86" t="s">
        <v>27</v>
      </c>
      <c r="N453" s="86" t="s">
        <v>27</v>
      </c>
      <c r="O453" s="86">
        <f t="shared" si="28"/>
        <v>0</v>
      </c>
      <c r="Q453" s="63"/>
      <c r="AD453" s="63"/>
    </row>
    <row r="454" spans="1:30" x14ac:dyDescent="0.25">
      <c r="A454" s="29">
        <f t="shared" si="25"/>
        <v>-1</v>
      </c>
      <c r="B454" s="86">
        <v>382</v>
      </c>
      <c r="C454" s="86">
        <v>0</v>
      </c>
      <c r="D454" s="84">
        <f>IF(A454=1, VLOOKUP(E454,'K Bracing'!$A$1:$F$6,MATCH(F454,'K Bracing'!$A$1:'K Bracing'!$F$1,0),FALSE),99999)</f>
        <v>99999</v>
      </c>
      <c r="E454" s="86" t="s">
        <v>27</v>
      </c>
      <c r="F454" s="86" t="s">
        <v>27</v>
      </c>
      <c r="G454" s="86">
        <f t="shared" si="26"/>
        <v>0</v>
      </c>
      <c r="I454" s="29">
        <f t="shared" si="27"/>
        <v>-1</v>
      </c>
      <c r="J454" s="86">
        <v>382</v>
      </c>
      <c r="K454" s="86">
        <v>0</v>
      </c>
      <c r="L454" s="84">
        <f>IF(I454=1,VLOOKUP(M454,'K Bracing'!$A$1:$F$6,MATCH(N454,'K Bracing'!$A$1:'K Bracing'!$F$1,0),FALSE), 99999)</f>
        <v>99999</v>
      </c>
      <c r="M454" s="86" t="s">
        <v>27</v>
      </c>
      <c r="N454" s="86" t="s">
        <v>27</v>
      </c>
      <c r="O454" s="86">
        <f t="shared" si="28"/>
        <v>0</v>
      </c>
      <c r="Q454" s="63"/>
      <c r="AD454" s="63"/>
    </row>
    <row r="455" spans="1:30" x14ac:dyDescent="0.25">
      <c r="A455" s="29">
        <f t="shared" si="25"/>
        <v>-1</v>
      </c>
      <c r="B455" s="86">
        <v>383</v>
      </c>
      <c r="C455" s="86">
        <v>0</v>
      </c>
      <c r="D455" s="84">
        <f>IF(A455=1, VLOOKUP(E455,'K Bracing'!$A$1:$F$6,MATCH(F455,'K Bracing'!$A$1:'K Bracing'!$F$1,0),FALSE),99999)</f>
        <v>99999</v>
      </c>
      <c r="E455" s="86" t="s">
        <v>27</v>
      </c>
      <c r="F455" s="86" t="s">
        <v>27</v>
      </c>
      <c r="G455" s="86">
        <f t="shared" si="26"/>
        <v>0</v>
      </c>
      <c r="I455" s="29">
        <f t="shared" si="27"/>
        <v>-1</v>
      </c>
      <c r="J455" s="86">
        <v>383</v>
      </c>
      <c r="K455" s="86">
        <v>0</v>
      </c>
      <c r="L455" s="84">
        <f>IF(I455=1,VLOOKUP(M455,'K Bracing'!$A$1:$F$6,MATCH(N455,'K Bracing'!$A$1:'K Bracing'!$F$1,0),FALSE), 99999)</f>
        <v>99999</v>
      </c>
      <c r="M455" s="86" t="s">
        <v>27</v>
      </c>
      <c r="N455" s="86" t="s">
        <v>27</v>
      </c>
      <c r="O455" s="86">
        <f t="shared" si="28"/>
        <v>0</v>
      </c>
      <c r="Q455" s="63"/>
      <c r="AD455" s="63"/>
    </row>
    <row r="456" spans="1:30" x14ac:dyDescent="0.25">
      <c r="A456" s="29">
        <f t="shared" si="25"/>
        <v>-1</v>
      </c>
      <c r="B456" s="86">
        <v>384</v>
      </c>
      <c r="C456" s="86">
        <v>0</v>
      </c>
      <c r="D456" s="84">
        <f>IF(A456=1, VLOOKUP(E456,'K Bracing'!$A$1:$F$6,MATCH(F456,'K Bracing'!$A$1:'K Bracing'!$F$1,0),FALSE),99999)</f>
        <v>99999</v>
      </c>
      <c r="E456" s="86" t="s">
        <v>27</v>
      </c>
      <c r="F456" s="86" t="s">
        <v>27</v>
      </c>
      <c r="G456" s="86">
        <f t="shared" si="26"/>
        <v>0</v>
      </c>
      <c r="I456" s="29">
        <f t="shared" si="27"/>
        <v>-1</v>
      </c>
      <c r="J456" s="86">
        <v>384</v>
      </c>
      <c r="K456" s="86">
        <v>0</v>
      </c>
      <c r="L456" s="84">
        <f>IF(I456=1,VLOOKUP(M456,'K Bracing'!$A$1:$F$6,MATCH(N456,'K Bracing'!$A$1:'K Bracing'!$F$1,0),FALSE), 99999)</f>
        <v>99999</v>
      </c>
      <c r="M456" s="86" t="s">
        <v>27</v>
      </c>
      <c r="N456" s="86" t="s">
        <v>27</v>
      </c>
      <c r="O456" s="86">
        <f t="shared" si="28"/>
        <v>0</v>
      </c>
      <c r="Q456" s="63"/>
      <c r="AD456" s="63"/>
    </row>
    <row r="457" spans="1:30" x14ac:dyDescent="0.25">
      <c r="A457" s="29">
        <f t="shared" ref="A457:A520" si="29">IF($J$52-B457&gt;=0, 1, -1)</f>
        <v>-1</v>
      </c>
      <c r="B457" s="86">
        <v>385</v>
      </c>
      <c r="C457" s="86">
        <v>0</v>
      </c>
      <c r="D457" s="84">
        <f>IF(A457=1, VLOOKUP(E457,'K Bracing'!$A$1:$F$6,MATCH(F457,'K Bracing'!$A$1:'K Bracing'!$F$1,0),FALSE),99999)</f>
        <v>99999</v>
      </c>
      <c r="E457" s="86" t="s">
        <v>27</v>
      </c>
      <c r="F457" s="86" t="s">
        <v>27</v>
      </c>
      <c r="G457" s="86">
        <f t="shared" ref="G457:G520" si="30">D457*A457*C457/$H$46</f>
        <v>0</v>
      </c>
      <c r="I457" s="29">
        <f t="shared" ref="I457:I520" si="31">IF($J$54-J457&gt;=0, 1, -1)</f>
        <v>-1</v>
      </c>
      <c r="J457" s="86">
        <v>385</v>
      </c>
      <c r="K457" s="86">
        <v>0</v>
      </c>
      <c r="L457" s="84">
        <f>IF(I457=1,VLOOKUP(M457,'K Bracing'!$A$1:$F$6,MATCH(N457,'K Bracing'!$A$1:'K Bracing'!$F$1,0),FALSE), 99999)</f>
        <v>99999</v>
      </c>
      <c r="M457" s="86" t="s">
        <v>27</v>
      </c>
      <c r="N457" s="86" t="s">
        <v>27</v>
      </c>
      <c r="O457" s="86">
        <f t="shared" ref="O457:O520" si="32">L457*K457*I457/$H$47</f>
        <v>0</v>
      </c>
      <c r="Q457" s="63"/>
      <c r="AD457" s="63"/>
    </row>
    <row r="458" spans="1:30" x14ac:dyDescent="0.25">
      <c r="A458" s="29">
        <f t="shared" si="29"/>
        <v>-1</v>
      </c>
      <c r="B458" s="86">
        <v>386</v>
      </c>
      <c r="C458" s="86">
        <v>0</v>
      </c>
      <c r="D458" s="84">
        <f>IF(A458=1, VLOOKUP(E458,'K Bracing'!$A$1:$F$6,MATCH(F458,'K Bracing'!$A$1:'K Bracing'!$F$1,0),FALSE),99999)</f>
        <v>99999</v>
      </c>
      <c r="E458" s="86" t="s">
        <v>27</v>
      </c>
      <c r="F458" s="86" t="s">
        <v>27</v>
      </c>
      <c r="G458" s="86">
        <f t="shared" si="30"/>
        <v>0</v>
      </c>
      <c r="I458" s="29">
        <f t="shared" si="31"/>
        <v>-1</v>
      </c>
      <c r="J458" s="86">
        <v>386</v>
      </c>
      <c r="K458" s="86">
        <v>0</v>
      </c>
      <c r="L458" s="84">
        <f>IF(I458=1,VLOOKUP(M458,'K Bracing'!$A$1:$F$6,MATCH(N458,'K Bracing'!$A$1:'K Bracing'!$F$1,0),FALSE), 99999)</f>
        <v>99999</v>
      </c>
      <c r="M458" s="86" t="s">
        <v>27</v>
      </c>
      <c r="N458" s="86" t="s">
        <v>27</v>
      </c>
      <c r="O458" s="86">
        <f t="shared" si="32"/>
        <v>0</v>
      </c>
      <c r="Q458" s="63"/>
      <c r="AD458" s="63"/>
    </row>
    <row r="459" spans="1:30" x14ac:dyDescent="0.25">
      <c r="A459" s="29">
        <f t="shared" si="29"/>
        <v>-1</v>
      </c>
      <c r="B459" s="86">
        <v>387</v>
      </c>
      <c r="C459" s="86">
        <v>0</v>
      </c>
      <c r="D459" s="84">
        <f>IF(A459=1, VLOOKUP(E459,'K Bracing'!$A$1:$F$6,MATCH(F459,'K Bracing'!$A$1:'K Bracing'!$F$1,0),FALSE),99999)</f>
        <v>99999</v>
      </c>
      <c r="E459" s="86" t="s">
        <v>27</v>
      </c>
      <c r="F459" s="86" t="s">
        <v>27</v>
      </c>
      <c r="G459" s="86">
        <f t="shared" si="30"/>
        <v>0</v>
      </c>
      <c r="I459" s="29">
        <f t="shared" si="31"/>
        <v>-1</v>
      </c>
      <c r="J459" s="86">
        <v>387</v>
      </c>
      <c r="K459" s="86">
        <v>0</v>
      </c>
      <c r="L459" s="84">
        <f>IF(I459=1,VLOOKUP(M459,'K Bracing'!$A$1:$F$6,MATCH(N459,'K Bracing'!$A$1:'K Bracing'!$F$1,0),FALSE), 99999)</f>
        <v>99999</v>
      </c>
      <c r="M459" s="86" t="s">
        <v>27</v>
      </c>
      <c r="N459" s="86" t="s">
        <v>27</v>
      </c>
      <c r="O459" s="86">
        <f t="shared" si="32"/>
        <v>0</v>
      </c>
      <c r="Q459" s="63"/>
      <c r="AD459" s="63"/>
    </row>
    <row r="460" spans="1:30" x14ac:dyDescent="0.25">
      <c r="A460" s="29">
        <f t="shared" si="29"/>
        <v>-1</v>
      </c>
      <c r="B460" s="86">
        <v>388</v>
      </c>
      <c r="C460" s="86">
        <v>0</v>
      </c>
      <c r="D460" s="84">
        <f>IF(A460=1, VLOOKUP(E460,'K Bracing'!$A$1:$F$6,MATCH(F460,'K Bracing'!$A$1:'K Bracing'!$F$1,0),FALSE),99999)</f>
        <v>99999</v>
      </c>
      <c r="E460" s="86" t="s">
        <v>27</v>
      </c>
      <c r="F460" s="86" t="s">
        <v>27</v>
      </c>
      <c r="G460" s="86">
        <f t="shared" si="30"/>
        <v>0</v>
      </c>
      <c r="I460" s="29">
        <f t="shared" si="31"/>
        <v>-1</v>
      </c>
      <c r="J460" s="86">
        <v>388</v>
      </c>
      <c r="K460" s="86">
        <v>0</v>
      </c>
      <c r="L460" s="84">
        <f>IF(I460=1,VLOOKUP(M460,'K Bracing'!$A$1:$F$6,MATCH(N460,'K Bracing'!$A$1:'K Bracing'!$F$1,0),FALSE), 99999)</f>
        <v>99999</v>
      </c>
      <c r="M460" s="86" t="s">
        <v>27</v>
      </c>
      <c r="N460" s="86" t="s">
        <v>27</v>
      </c>
      <c r="O460" s="86">
        <f t="shared" si="32"/>
        <v>0</v>
      </c>
      <c r="Q460" s="63"/>
      <c r="AD460" s="63"/>
    </row>
    <row r="461" spans="1:30" x14ac:dyDescent="0.25">
      <c r="A461" s="29">
        <f t="shared" si="29"/>
        <v>-1</v>
      </c>
      <c r="B461" s="86">
        <v>389</v>
      </c>
      <c r="C461" s="86">
        <v>0</v>
      </c>
      <c r="D461" s="84">
        <f>IF(A461=1, VLOOKUP(E461,'K Bracing'!$A$1:$F$6,MATCH(F461,'K Bracing'!$A$1:'K Bracing'!$F$1,0),FALSE),99999)</f>
        <v>99999</v>
      </c>
      <c r="E461" s="86" t="s">
        <v>27</v>
      </c>
      <c r="F461" s="86" t="s">
        <v>27</v>
      </c>
      <c r="G461" s="86">
        <f t="shared" si="30"/>
        <v>0</v>
      </c>
      <c r="I461" s="29">
        <f t="shared" si="31"/>
        <v>-1</v>
      </c>
      <c r="J461" s="86">
        <v>389</v>
      </c>
      <c r="K461" s="86">
        <v>0</v>
      </c>
      <c r="L461" s="84">
        <f>IF(I461=1,VLOOKUP(M461,'K Bracing'!$A$1:$F$6,MATCH(N461,'K Bracing'!$A$1:'K Bracing'!$F$1,0),FALSE), 99999)</f>
        <v>99999</v>
      </c>
      <c r="M461" s="86" t="s">
        <v>27</v>
      </c>
      <c r="N461" s="86" t="s">
        <v>27</v>
      </c>
      <c r="O461" s="86">
        <f t="shared" si="32"/>
        <v>0</v>
      </c>
      <c r="Q461" s="63"/>
      <c r="AD461" s="63"/>
    </row>
    <row r="462" spans="1:30" x14ac:dyDescent="0.25">
      <c r="A462" s="29">
        <f t="shared" si="29"/>
        <v>-1</v>
      </c>
      <c r="B462" s="86">
        <v>390</v>
      </c>
      <c r="C462" s="86">
        <v>0</v>
      </c>
      <c r="D462" s="84">
        <f>IF(A462=1, VLOOKUP(E462,'K Bracing'!$A$1:$F$6,MATCH(F462,'K Bracing'!$A$1:'K Bracing'!$F$1,0),FALSE),99999)</f>
        <v>99999</v>
      </c>
      <c r="E462" s="86" t="s">
        <v>27</v>
      </c>
      <c r="F462" s="86" t="s">
        <v>27</v>
      </c>
      <c r="G462" s="86">
        <f t="shared" si="30"/>
        <v>0</v>
      </c>
      <c r="I462" s="29">
        <f t="shared" si="31"/>
        <v>-1</v>
      </c>
      <c r="J462" s="86">
        <v>390</v>
      </c>
      <c r="K462" s="86">
        <v>0</v>
      </c>
      <c r="L462" s="84">
        <f>IF(I462=1,VLOOKUP(M462,'K Bracing'!$A$1:$F$6,MATCH(N462,'K Bracing'!$A$1:'K Bracing'!$F$1,0),FALSE), 99999)</f>
        <v>99999</v>
      </c>
      <c r="M462" s="86" t="s">
        <v>27</v>
      </c>
      <c r="N462" s="86" t="s">
        <v>27</v>
      </c>
      <c r="O462" s="86">
        <f t="shared" si="32"/>
        <v>0</v>
      </c>
      <c r="Q462" s="63"/>
      <c r="AD462" s="63"/>
    </row>
    <row r="463" spans="1:30" x14ac:dyDescent="0.25">
      <c r="A463" s="29">
        <f t="shared" si="29"/>
        <v>-1</v>
      </c>
      <c r="B463" s="86">
        <v>391</v>
      </c>
      <c r="C463" s="86">
        <v>0</v>
      </c>
      <c r="D463" s="84">
        <f>IF(A463=1, VLOOKUP(E463,'K Bracing'!$A$1:$F$6,MATCH(F463,'K Bracing'!$A$1:'K Bracing'!$F$1,0),FALSE),99999)</f>
        <v>99999</v>
      </c>
      <c r="E463" s="86" t="s">
        <v>27</v>
      </c>
      <c r="F463" s="86" t="s">
        <v>27</v>
      </c>
      <c r="G463" s="86">
        <f t="shared" si="30"/>
        <v>0</v>
      </c>
      <c r="I463" s="29">
        <f t="shared" si="31"/>
        <v>-1</v>
      </c>
      <c r="J463" s="86">
        <v>391</v>
      </c>
      <c r="K463" s="86">
        <v>0</v>
      </c>
      <c r="L463" s="84">
        <f>IF(I463=1,VLOOKUP(M463,'K Bracing'!$A$1:$F$6,MATCH(N463,'K Bracing'!$A$1:'K Bracing'!$F$1,0),FALSE), 99999)</f>
        <v>99999</v>
      </c>
      <c r="M463" s="86" t="s">
        <v>27</v>
      </c>
      <c r="N463" s="86" t="s">
        <v>27</v>
      </c>
      <c r="O463" s="86">
        <f t="shared" si="32"/>
        <v>0</v>
      </c>
      <c r="Q463" s="63"/>
      <c r="AD463" s="63"/>
    </row>
    <row r="464" spans="1:30" x14ac:dyDescent="0.25">
      <c r="A464" s="29">
        <f t="shared" si="29"/>
        <v>-1</v>
      </c>
      <c r="B464" s="86">
        <v>392</v>
      </c>
      <c r="C464" s="86">
        <v>0</v>
      </c>
      <c r="D464" s="84">
        <f>IF(A464=1, VLOOKUP(E464,'K Bracing'!$A$1:$F$6,MATCH(F464,'K Bracing'!$A$1:'K Bracing'!$F$1,0),FALSE),99999)</f>
        <v>99999</v>
      </c>
      <c r="E464" s="86" t="s">
        <v>27</v>
      </c>
      <c r="F464" s="86" t="s">
        <v>27</v>
      </c>
      <c r="G464" s="86">
        <f t="shared" si="30"/>
        <v>0</v>
      </c>
      <c r="I464" s="29">
        <f t="shared" si="31"/>
        <v>-1</v>
      </c>
      <c r="J464" s="86">
        <v>392</v>
      </c>
      <c r="K464" s="86">
        <v>0</v>
      </c>
      <c r="L464" s="84">
        <f>IF(I464=1,VLOOKUP(M464,'K Bracing'!$A$1:$F$6,MATCH(N464,'K Bracing'!$A$1:'K Bracing'!$F$1,0),FALSE), 99999)</f>
        <v>99999</v>
      </c>
      <c r="M464" s="86" t="s">
        <v>27</v>
      </c>
      <c r="N464" s="86" t="s">
        <v>27</v>
      </c>
      <c r="O464" s="86">
        <f t="shared" si="32"/>
        <v>0</v>
      </c>
      <c r="Q464" s="63"/>
      <c r="AD464" s="63"/>
    </row>
    <row r="465" spans="1:30" x14ac:dyDescent="0.25">
      <c r="A465" s="29">
        <f t="shared" si="29"/>
        <v>-1</v>
      </c>
      <c r="B465" s="86">
        <v>393</v>
      </c>
      <c r="C465" s="86">
        <v>0</v>
      </c>
      <c r="D465" s="84">
        <f>IF(A465=1, VLOOKUP(E465,'K Bracing'!$A$1:$F$6,MATCH(F465,'K Bracing'!$A$1:'K Bracing'!$F$1,0),FALSE),99999)</f>
        <v>99999</v>
      </c>
      <c r="E465" s="86" t="s">
        <v>27</v>
      </c>
      <c r="F465" s="86" t="s">
        <v>27</v>
      </c>
      <c r="G465" s="86">
        <f t="shared" si="30"/>
        <v>0</v>
      </c>
      <c r="I465" s="29">
        <f t="shared" si="31"/>
        <v>-1</v>
      </c>
      <c r="J465" s="86">
        <v>393</v>
      </c>
      <c r="K465" s="86">
        <v>0</v>
      </c>
      <c r="L465" s="84">
        <f>IF(I465=1,VLOOKUP(M465,'K Bracing'!$A$1:$F$6,MATCH(N465,'K Bracing'!$A$1:'K Bracing'!$F$1,0),FALSE), 99999)</f>
        <v>99999</v>
      </c>
      <c r="M465" s="86" t="s">
        <v>27</v>
      </c>
      <c r="N465" s="86" t="s">
        <v>27</v>
      </c>
      <c r="O465" s="86">
        <f t="shared" si="32"/>
        <v>0</v>
      </c>
      <c r="Q465" s="63"/>
      <c r="AD465" s="63"/>
    </row>
    <row r="466" spans="1:30" x14ac:dyDescent="0.25">
      <c r="A466" s="29">
        <f t="shared" si="29"/>
        <v>-1</v>
      </c>
      <c r="B466" s="86">
        <v>394</v>
      </c>
      <c r="C466" s="86">
        <v>0</v>
      </c>
      <c r="D466" s="84">
        <f>IF(A466=1, VLOOKUP(E466,'K Bracing'!$A$1:$F$6,MATCH(F466,'K Bracing'!$A$1:'K Bracing'!$F$1,0),FALSE),99999)</f>
        <v>99999</v>
      </c>
      <c r="E466" s="86" t="s">
        <v>27</v>
      </c>
      <c r="F466" s="86" t="s">
        <v>27</v>
      </c>
      <c r="G466" s="86">
        <f t="shared" si="30"/>
        <v>0</v>
      </c>
      <c r="I466" s="29">
        <f t="shared" si="31"/>
        <v>-1</v>
      </c>
      <c r="J466" s="86">
        <v>394</v>
      </c>
      <c r="K466" s="86">
        <v>0</v>
      </c>
      <c r="L466" s="84">
        <f>IF(I466=1,VLOOKUP(M466,'K Bracing'!$A$1:$F$6,MATCH(N466,'K Bracing'!$A$1:'K Bracing'!$F$1,0),FALSE), 99999)</f>
        <v>99999</v>
      </c>
      <c r="M466" s="86" t="s">
        <v>27</v>
      </c>
      <c r="N466" s="86" t="s">
        <v>27</v>
      </c>
      <c r="O466" s="86">
        <f t="shared" si="32"/>
        <v>0</v>
      </c>
      <c r="Q466" s="63"/>
      <c r="AD466" s="63"/>
    </row>
    <row r="467" spans="1:30" x14ac:dyDescent="0.25">
      <c r="A467" s="29">
        <f t="shared" si="29"/>
        <v>-1</v>
      </c>
      <c r="B467" s="86">
        <v>395</v>
      </c>
      <c r="C467" s="86">
        <v>0</v>
      </c>
      <c r="D467" s="84">
        <f>IF(A467=1, VLOOKUP(E467,'K Bracing'!$A$1:$F$6,MATCH(F467,'K Bracing'!$A$1:'K Bracing'!$F$1,0),FALSE),99999)</f>
        <v>99999</v>
      </c>
      <c r="E467" s="86" t="s">
        <v>27</v>
      </c>
      <c r="F467" s="86" t="s">
        <v>27</v>
      </c>
      <c r="G467" s="86">
        <f t="shared" si="30"/>
        <v>0</v>
      </c>
      <c r="I467" s="29">
        <f t="shared" si="31"/>
        <v>-1</v>
      </c>
      <c r="J467" s="86">
        <v>395</v>
      </c>
      <c r="K467" s="86">
        <v>0</v>
      </c>
      <c r="L467" s="84">
        <f>IF(I467=1,VLOOKUP(M467,'K Bracing'!$A$1:$F$6,MATCH(N467,'K Bracing'!$A$1:'K Bracing'!$F$1,0),FALSE), 99999)</f>
        <v>99999</v>
      </c>
      <c r="M467" s="86" t="s">
        <v>27</v>
      </c>
      <c r="N467" s="86" t="s">
        <v>27</v>
      </c>
      <c r="O467" s="86">
        <f t="shared" si="32"/>
        <v>0</v>
      </c>
      <c r="Q467" s="63"/>
      <c r="AD467" s="63"/>
    </row>
    <row r="468" spans="1:30" x14ac:dyDescent="0.25">
      <c r="A468" s="29">
        <f t="shared" si="29"/>
        <v>-1</v>
      </c>
      <c r="B468" s="86">
        <v>396</v>
      </c>
      <c r="C468" s="86">
        <v>0</v>
      </c>
      <c r="D468" s="84">
        <f>IF(A468=1, VLOOKUP(E468,'K Bracing'!$A$1:$F$6,MATCH(F468,'K Bracing'!$A$1:'K Bracing'!$F$1,0),FALSE),99999)</f>
        <v>99999</v>
      </c>
      <c r="E468" s="86" t="s">
        <v>27</v>
      </c>
      <c r="F468" s="86" t="s">
        <v>27</v>
      </c>
      <c r="G468" s="86">
        <f t="shared" si="30"/>
        <v>0</v>
      </c>
      <c r="I468" s="29">
        <f t="shared" si="31"/>
        <v>-1</v>
      </c>
      <c r="J468" s="86">
        <v>396</v>
      </c>
      <c r="K468" s="86">
        <v>0</v>
      </c>
      <c r="L468" s="84">
        <f>IF(I468=1,VLOOKUP(M468,'K Bracing'!$A$1:$F$6,MATCH(N468,'K Bracing'!$A$1:'K Bracing'!$F$1,0),FALSE), 99999)</f>
        <v>99999</v>
      </c>
      <c r="M468" s="86" t="s">
        <v>27</v>
      </c>
      <c r="N468" s="86" t="s">
        <v>27</v>
      </c>
      <c r="O468" s="86">
        <f t="shared" si="32"/>
        <v>0</v>
      </c>
      <c r="Q468" s="63"/>
      <c r="AD468" s="63"/>
    </row>
    <row r="469" spans="1:30" x14ac:dyDescent="0.25">
      <c r="A469" s="29">
        <f t="shared" si="29"/>
        <v>-1</v>
      </c>
      <c r="B469" s="86">
        <v>397</v>
      </c>
      <c r="C469" s="86">
        <v>0</v>
      </c>
      <c r="D469" s="84">
        <f>IF(A469=1, VLOOKUP(E469,'K Bracing'!$A$1:$F$6,MATCH(F469,'K Bracing'!$A$1:'K Bracing'!$F$1,0),FALSE),99999)</f>
        <v>99999</v>
      </c>
      <c r="E469" s="86" t="s">
        <v>27</v>
      </c>
      <c r="F469" s="86" t="s">
        <v>27</v>
      </c>
      <c r="G469" s="86">
        <f t="shared" si="30"/>
        <v>0</v>
      </c>
      <c r="I469" s="29">
        <f t="shared" si="31"/>
        <v>-1</v>
      </c>
      <c r="J469" s="86">
        <v>397</v>
      </c>
      <c r="K469" s="86">
        <v>0</v>
      </c>
      <c r="L469" s="84">
        <f>IF(I469=1,VLOOKUP(M469,'K Bracing'!$A$1:$F$6,MATCH(N469,'K Bracing'!$A$1:'K Bracing'!$F$1,0),FALSE), 99999)</f>
        <v>99999</v>
      </c>
      <c r="M469" s="86" t="s">
        <v>27</v>
      </c>
      <c r="N469" s="86" t="s">
        <v>27</v>
      </c>
      <c r="O469" s="86">
        <f t="shared" si="32"/>
        <v>0</v>
      </c>
      <c r="Q469" s="63"/>
      <c r="AD469" s="63"/>
    </row>
    <row r="470" spans="1:30" x14ac:dyDescent="0.25">
      <c r="A470" s="29">
        <f t="shared" si="29"/>
        <v>-1</v>
      </c>
      <c r="B470" s="86">
        <v>398</v>
      </c>
      <c r="C470" s="86">
        <v>0</v>
      </c>
      <c r="D470" s="84">
        <f>IF(A470=1, VLOOKUP(E470,'K Bracing'!$A$1:$F$6,MATCH(F470,'K Bracing'!$A$1:'K Bracing'!$F$1,0),FALSE),99999)</f>
        <v>99999</v>
      </c>
      <c r="E470" s="86" t="s">
        <v>27</v>
      </c>
      <c r="F470" s="86" t="s">
        <v>27</v>
      </c>
      <c r="G470" s="86">
        <f t="shared" si="30"/>
        <v>0</v>
      </c>
      <c r="I470" s="29">
        <f t="shared" si="31"/>
        <v>-1</v>
      </c>
      <c r="J470" s="86">
        <v>398</v>
      </c>
      <c r="K470" s="86">
        <v>0</v>
      </c>
      <c r="L470" s="84">
        <f>IF(I470=1,VLOOKUP(M470,'K Bracing'!$A$1:$F$6,MATCH(N470,'K Bracing'!$A$1:'K Bracing'!$F$1,0),FALSE), 99999)</f>
        <v>99999</v>
      </c>
      <c r="M470" s="86" t="s">
        <v>27</v>
      </c>
      <c r="N470" s="86" t="s">
        <v>27</v>
      </c>
      <c r="O470" s="86">
        <f t="shared" si="32"/>
        <v>0</v>
      </c>
      <c r="Q470" s="63"/>
      <c r="AD470" s="63"/>
    </row>
    <row r="471" spans="1:30" x14ac:dyDescent="0.25">
      <c r="A471" s="29">
        <f t="shared" si="29"/>
        <v>-1</v>
      </c>
      <c r="B471" s="86">
        <v>399</v>
      </c>
      <c r="C471" s="86">
        <v>0</v>
      </c>
      <c r="D471" s="84">
        <f>IF(A471=1, VLOOKUP(E471,'K Bracing'!$A$1:$F$6,MATCH(F471,'K Bracing'!$A$1:'K Bracing'!$F$1,0),FALSE),99999)</f>
        <v>99999</v>
      </c>
      <c r="E471" s="86" t="s">
        <v>27</v>
      </c>
      <c r="F471" s="86" t="s">
        <v>27</v>
      </c>
      <c r="G471" s="86">
        <f t="shared" si="30"/>
        <v>0</v>
      </c>
      <c r="I471" s="29">
        <f t="shared" si="31"/>
        <v>-1</v>
      </c>
      <c r="J471" s="86">
        <v>399</v>
      </c>
      <c r="K471" s="86">
        <v>0</v>
      </c>
      <c r="L471" s="84">
        <f>IF(I471=1,VLOOKUP(M471,'K Bracing'!$A$1:$F$6,MATCH(N471,'K Bracing'!$A$1:'K Bracing'!$F$1,0),FALSE), 99999)</f>
        <v>99999</v>
      </c>
      <c r="M471" s="86" t="s">
        <v>27</v>
      </c>
      <c r="N471" s="86" t="s">
        <v>27</v>
      </c>
      <c r="O471" s="86">
        <f t="shared" si="32"/>
        <v>0</v>
      </c>
      <c r="Q471" s="63"/>
      <c r="AD471" s="63"/>
    </row>
    <row r="472" spans="1:30" x14ac:dyDescent="0.25">
      <c r="A472" s="29">
        <f t="shared" si="29"/>
        <v>-1</v>
      </c>
      <c r="B472" s="86">
        <v>400</v>
      </c>
      <c r="C472" s="86">
        <v>0</v>
      </c>
      <c r="D472" s="84">
        <f>IF(A472=1, VLOOKUP(E472,'K Bracing'!$A$1:$F$6,MATCH(F472,'K Bracing'!$A$1:'K Bracing'!$F$1,0),FALSE),99999)</f>
        <v>99999</v>
      </c>
      <c r="E472" s="86" t="s">
        <v>27</v>
      </c>
      <c r="F472" s="86" t="s">
        <v>27</v>
      </c>
      <c r="G472" s="86">
        <f t="shared" si="30"/>
        <v>0</v>
      </c>
      <c r="I472" s="29">
        <f t="shared" si="31"/>
        <v>-1</v>
      </c>
      <c r="J472" s="86">
        <v>400</v>
      </c>
      <c r="K472" s="86">
        <v>0</v>
      </c>
      <c r="L472" s="84">
        <f>IF(I472=1,VLOOKUP(M472,'K Bracing'!$A$1:$F$6,MATCH(N472,'K Bracing'!$A$1:'K Bracing'!$F$1,0),FALSE), 99999)</f>
        <v>99999</v>
      </c>
      <c r="M472" s="86" t="s">
        <v>27</v>
      </c>
      <c r="N472" s="86" t="s">
        <v>27</v>
      </c>
      <c r="O472" s="86">
        <f t="shared" si="32"/>
        <v>0</v>
      </c>
      <c r="Q472" s="63"/>
      <c r="AD472" s="63"/>
    </row>
    <row r="473" spans="1:30" x14ac:dyDescent="0.25">
      <c r="A473" s="29">
        <f t="shared" si="29"/>
        <v>-1</v>
      </c>
      <c r="B473" s="86">
        <v>401</v>
      </c>
      <c r="C473" s="86">
        <v>0</v>
      </c>
      <c r="D473" s="84">
        <f>IF(A473=1, VLOOKUP(E473,'K Bracing'!$A$1:$F$6,MATCH(F473,'K Bracing'!$A$1:'K Bracing'!$F$1,0),FALSE),99999)</f>
        <v>99999</v>
      </c>
      <c r="E473" s="86" t="s">
        <v>27</v>
      </c>
      <c r="F473" s="86" t="s">
        <v>27</v>
      </c>
      <c r="G473" s="86">
        <f t="shared" si="30"/>
        <v>0</v>
      </c>
      <c r="I473" s="29">
        <f t="shared" si="31"/>
        <v>-1</v>
      </c>
      <c r="J473" s="86">
        <v>401</v>
      </c>
      <c r="K473" s="86">
        <v>0</v>
      </c>
      <c r="L473" s="84">
        <f>IF(I473=1,VLOOKUP(M473,'K Bracing'!$A$1:$F$6,MATCH(N473,'K Bracing'!$A$1:'K Bracing'!$F$1,0),FALSE), 99999)</f>
        <v>99999</v>
      </c>
      <c r="M473" s="86" t="s">
        <v>27</v>
      </c>
      <c r="N473" s="86" t="s">
        <v>27</v>
      </c>
      <c r="O473" s="86">
        <f t="shared" si="32"/>
        <v>0</v>
      </c>
      <c r="Q473" s="63"/>
      <c r="AD473" s="63"/>
    </row>
    <row r="474" spans="1:30" x14ac:dyDescent="0.25">
      <c r="A474" s="29">
        <f t="shared" si="29"/>
        <v>-1</v>
      </c>
      <c r="B474" s="86">
        <v>402</v>
      </c>
      <c r="C474" s="86">
        <v>0</v>
      </c>
      <c r="D474" s="84">
        <f>IF(A474=1, VLOOKUP(E474,'K Bracing'!$A$1:$F$6,MATCH(F474,'K Bracing'!$A$1:'K Bracing'!$F$1,0),FALSE),99999)</f>
        <v>99999</v>
      </c>
      <c r="E474" s="86" t="s">
        <v>27</v>
      </c>
      <c r="F474" s="86" t="s">
        <v>27</v>
      </c>
      <c r="G474" s="86">
        <f t="shared" si="30"/>
        <v>0</v>
      </c>
      <c r="I474" s="29">
        <f t="shared" si="31"/>
        <v>-1</v>
      </c>
      <c r="J474" s="86">
        <v>402</v>
      </c>
      <c r="K474" s="86">
        <v>0</v>
      </c>
      <c r="L474" s="84">
        <f>IF(I474=1,VLOOKUP(M474,'K Bracing'!$A$1:$F$6,MATCH(N474,'K Bracing'!$A$1:'K Bracing'!$F$1,0),FALSE), 99999)</f>
        <v>99999</v>
      </c>
      <c r="M474" s="86" t="s">
        <v>27</v>
      </c>
      <c r="N474" s="86" t="s">
        <v>27</v>
      </c>
      <c r="O474" s="86">
        <f t="shared" si="32"/>
        <v>0</v>
      </c>
      <c r="Q474" s="63"/>
      <c r="AD474" s="63"/>
    </row>
    <row r="475" spans="1:30" x14ac:dyDescent="0.25">
      <c r="A475" s="29">
        <f t="shared" si="29"/>
        <v>-1</v>
      </c>
      <c r="B475" s="86">
        <v>403</v>
      </c>
      <c r="C475" s="86">
        <v>0</v>
      </c>
      <c r="D475" s="84">
        <f>IF(A475=1, VLOOKUP(E475,'K Bracing'!$A$1:$F$6,MATCH(F475,'K Bracing'!$A$1:'K Bracing'!$F$1,0),FALSE),99999)</f>
        <v>99999</v>
      </c>
      <c r="E475" s="86" t="s">
        <v>27</v>
      </c>
      <c r="F475" s="86" t="s">
        <v>27</v>
      </c>
      <c r="G475" s="86">
        <f t="shared" si="30"/>
        <v>0</v>
      </c>
      <c r="I475" s="29">
        <f t="shared" si="31"/>
        <v>-1</v>
      </c>
      <c r="J475" s="86">
        <v>403</v>
      </c>
      <c r="K475" s="86">
        <v>0</v>
      </c>
      <c r="L475" s="84">
        <f>IF(I475=1,VLOOKUP(M475,'K Bracing'!$A$1:$F$6,MATCH(N475,'K Bracing'!$A$1:'K Bracing'!$F$1,0),FALSE), 99999)</f>
        <v>99999</v>
      </c>
      <c r="M475" s="86" t="s">
        <v>27</v>
      </c>
      <c r="N475" s="86" t="s">
        <v>27</v>
      </c>
      <c r="O475" s="86">
        <f t="shared" si="32"/>
        <v>0</v>
      </c>
      <c r="Q475" s="63"/>
      <c r="AD475" s="63"/>
    </row>
    <row r="476" spans="1:30" x14ac:dyDescent="0.25">
      <c r="A476" s="29">
        <f t="shared" si="29"/>
        <v>-1</v>
      </c>
      <c r="B476" s="86">
        <v>404</v>
      </c>
      <c r="C476" s="86">
        <v>0</v>
      </c>
      <c r="D476" s="84">
        <f>IF(A476=1, VLOOKUP(E476,'K Bracing'!$A$1:$F$6,MATCH(F476,'K Bracing'!$A$1:'K Bracing'!$F$1,0),FALSE),99999)</f>
        <v>99999</v>
      </c>
      <c r="E476" s="86" t="s">
        <v>27</v>
      </c>
      <c r="F476" s="86" t="s">
        <v>27</v>
      </c>
      <c r="G476" s="86">
        <f t="shared" si="30"/>
        <v>0</v>
      </c>
      <c r="I476" s="29">
        <f t="shared" si="31"/>
        <v>-1</v>
      </c>
      <c r="J476" s="86">
        <v>404</v>
      </c>
      <c r="K476" s="86">
        <v>0</v>
      </c>
      <c r="L476" s="84">
        <f>IF(I476=1,VLOOKUP(M476,'K Bracing'!$A$1:$F$6,MATCH(N476,'K Bracing'!$A$1:'K Bracing'!$F$1,0),FALSE), 99999)</f>
        <v>99999</v>
      </c>
      <c r="M476" s="86" t="s">
        <v>27</v>
      </c>
      <c r="N476" s="86" t="s">
        <v>27</v>
      </c>
      <c r="O476" s="86">
        <f t="shared" si="32"/>
        <v>0</v>
      </c>
      <c r="Q476" s="63"/>
      <c r="AD476" s="63"/>
    </row>
    <row r="477" spans="1:30" x14ac:dyDescent="0.25">
      <c r="A477" s="29">
        <f t="shared" si="29"/>
        <v>-1</v>
      </c>
      <c r="B477" s="86">
        <v>405</v>
      </c>
      <c r="C477" s="86">
        <v>0</v>
      </c>
      <c r="D477" s="84">
        <f>IF(A477=1, VLOOKUP(E477,'K Bracing'!$A$1:$F$6,MATCH(F477,'K Bracing'!$A$1:'K Bracing'!$F$1,0),FALSE),99999)</f>
        <v>99999</v>
      </c>
      <c r="E477" s="86" t="s">
        <v>27</v>
      </c>
      <c r="F477" s="86" t="s">
        <v>27</v>
      </c>
      <c r="G477" s="86">
        <f t="shared" si="30"/>
        <v>0</v>
      </c>
      <c r="I477" s="29">
        <f t="shared" si="31"/>
        <v>-1</v>
      </c>
      <c r="J477" s="86">
        <v>405</v>
      </c>
      <c r="K477" s="86">
        <v>0</v>
      </c>
      <c r="L477" s="84">
        <f>IF(I477=1,VLOOKUP(M477,'K Bracing'!$A$1:$F$6,MATCH(N477,'K Bracing'!$A$1:'K Bracing'!$F$1,0),FALSE), 99999)</f>
        <v>99999</v>
      </c>
      <c r="M477" s="86" t="s">
        <v>27</v>
      </c>
      <c r="N477" s="86" t="s">
        <v>27</v>
      </c>
      <c r="O477" s="86">
        <f t="shared" si="32"/>
        <v>0</v>
      </c>
      <c r="Q477" s="63"/>
      <c r="AD477" s="63"/>
    </row>
    <row r="478" spans="1:30" x14ac:dyDescent="0.25">
      <c r="A478" s="29">
        <f t="shared" si="29"/>
        <v>-1</v>
      </c>
      <c r="B478" s="86">
        <v>406</v>
      </c>
      <c r="C478" s="86">
        <v>0</v>
      </c>
      <c r="D478" s="84">
        <f>IF(A478=1, VLOOKUP(E478,'K Bracing'!$A$1:$F$6,MATCH(F478,'K Bracing'!$A$1:'K Bracing'!$F$1,0),FALSE),99999)</f>
        <v>99999</v>
      </c>
      <c r="E478" s="86" t="s">
        <v>27</v>
      </c>
      <c r="F478" s="86" t="s">
        <v>27</v>
      </c>
      <c r="G478" s="86">
        <f t="shared" si="30"/>
        <v>0</v>
      </c>
      <c r="I478" s="29">
        <f t="shared" si="31"/>
        <v>-1</v>
      </c>
      <c r="J478" s="86">
        <v>406</v>
      </c>
      <c r="K478" s="86">
        <v>0</v>
      </c>
      <c r="L478" s="84">
        <f>IF(I478=1,VLOOKUP(M478,'K Bracing'!$A$1:$F$6,MATCH(N478,'K Bracing'!$A$1:'K Bracing'!$F$1,0),FALSE), 99999)</f>
        <v>99999</v>
      </c>
      <c r="M478" s="86" t="s">
        <v>27</v>
      </c>
      <c r="N478" s="86" t="s">
        <v>27</v>
      </c>
      <c r="O478" s="86">
        <f t="shared" si="32"/>
        <v>0</v>
      </c>
      <c r="Q478" s="63"/>
      <c r="AD478" s="63"/>
    </row>
    <row r="479" spans="1:30" x14ac:dyDescent="0.25">
      <c r="A479" s="29">
        <f t="shared" si="29"/>
        <v>-1</v>
      </c>
      <c r="B479" s="86">
        <v>407</v>
      </c>
      <c r="C479" s="86">
        <v>0</v>
      </c>
      <c r="D479" s="84">
        <f>IF(A479=1, VLOOKUP(E479,'K Bracing'!$A$1:$F$6,MATCH(F479,'K Bracing'!$A$1:'K Bracing'!$F$1,0),FALSE),99999)</f>
        <v>99999</v>
      </c>
      <c r="E479" s="86" t="s">
        <v>27</v>
      </c>
      <c r="F479" s="86" t="s">
        <v>27</v>
      </c>
      <c r="G479" s="86">
        <f t="shared" si="30"/>
        <v>0</v>
      </c>
      <c r="I479" s="29">
        <f t="shared" si="31"/>
        <v>-1</v>
      </c>
      <c r="J479" s="86">
        <v>407</v>
      </c>
      <c r="K479" s="86">
        <v>0</v>
      </c>
      <c r="L479" s="84">
        <f>IF(I479=1,VLOOKUP(M479,'K Bracing'!$A$1:$F$6,MATCH(N479,'K Bracing'!$A$1:'K Bracing'!$F$1,0),FALSE), 99999)</f>
        <v>99999</v>
      </c>
      <c r="M479" s="86" t="s">
        <v>27</v>
      </c>
      <c r="N479" s="86" t="s">
        <v>27</v>
      </c>
      <c r="O479" s="86">
        <f t="shared" si="32"/>
        <v>0</v>
      </c>
      <c r="Q479" s="63"/>
      <c r="AD479" s="63"/>
    </row>
    <row r="480" spans="1:30" x14ac:dyDescent="0.25">
      <c r="A480" s="29">
        <f t="shared" si="29"/>
        <v>-1</v>
      </c>
      <c r="B480" s="86">
        <v>408</v>
      </c>
      <c r="C480" s="86">
        <v>0</v>
      </c>
      <c r="D480" s="84">
        <f>IF(A480=1, VLOOKUP(E480,'K Bracing'!$A$1:$F$6,MATCH(F480,'K Bracing'!$A$1:'K Bracing'!$F$1,0),FALSE),99999)</f>
        <v>99999</v>
      </c>
      <c r="E480" s="86" t="s">
        <v>27</v>
      </c>
      <c r="F480" s="86" t="s">
        <v>27</v>
      </c>
      <c r="G480" s="86">
        <f t="shared" si="30"/>
        <v>0</v>
      </c>
      <c r="I480" s="29">
        <f t="shared" si="31"/>
        <v>-1</v>
      </c>
      <c r="J480" s="86">
        <v>408</v>
      </c>
      <c r="K480" s="86">
        <v>0</v>
      </c>
      <c r="L480" s="84">
        <f>IF(I480=1,VLOOKUP(M480,'K Bracing'!$A$1:$F$6,MATCH(N480,'K Bracing'!$A$1:'K Bracing'!$F$1,0),FALSE), 99999)</f>
        <v>99999</v>
      </c>
      <c r="M480" s="86" t="s">
        <v>27</v>
      </c>
      <c r="N480" s="86" t="s">
        <v>27</v>
      </c>
      <c r="O480" s="86">
        <f t="shared" si="32"/>
        <v>0</v>
      </c>
      <c r="Q480" s="63"/>
      <c r="AD480" s="63"/>
    </row>
    <row r="481" spans="1:30" x14ac:dyDescent="0.25">
      <c r="A481" s="29">
        <f t="shared" si="29"/>
        <v>-1</v>
      </c>
      <c r="B481" s="86">
        <v>409</v>
      </c>
      <c r="C481" s="86">
        <v>0</v>
      </c>
      <c r="D481" s="84">
        <f>IF(A481=1, VLOOKUP(E481,'K Bracing'!$A$1:$F$6,MATCH(F481,'K Bracing'!$A$1:'K Bracing'!$F$1,0),FALSE),99999)</f>
        <v>99999</v>
      </c>
      <c r="E481" s="86" t="s">
        <v>27</v>
      </c>
      <c r="F481" s="86" t="s">
        <v>27</v>
      </c>
      <c r="G481" s="86">
        <f t="shared" si="30"/>
        <v>0</v>
      </c>
      <c r="I481" s="29">
        <f t="shared" si="31"/>
        <v>-1</v>
      </c>
      <c r="J481" s="86">
        <v>409</v>
      </c>
      <c r="K481" s="86">
        <v>0</v>
      </c>
      <c r="L481" s="84">
        <f>IF(I481=1,VLOOKUP(M481,'K Bracing'!$A$1:$F$6,MATCH(N481,'K Bracing'!$A$1:'K Bracing'!$F$1,0),FALSE), 99999)</f>
        <v>99999</v>
      </c>
      <c r="M481" s="86" t="s">
        <v>27</v>
      </c>
      <c r="N481" s="86" t="s">
        <v>27</v>
      </c>
      <c r="O481" s="86">
        <f t="shared" si="32"/>
        <v>0</v>
      </c>
      <c r="Q481" s="63"/>
      <c r="AD481" s="63"/>
    </row>
    <row r="482" spans="1:30" x14ac:dyDescent="0.25">
      <c r="A482" s="29">
        <f t="shared" si="29"/>
        <v>-1</v>
      </c>
      <c r="B482" s="86">
        <v>410</v>
      </c>
      <c r="C482" s="86">
        <v>0</v>
      </c>
      <c r="D482" s="84">
        <f>IF(A482=1, VLOOKUP(E482,'K Bracing'!$A$1:$F$6,MATCH(F482,'K Bracing'!$A$1:'K Bracing'!$F$1,0),FALSE),99999)</f>
        <v>99999</v>
      </c>
      <c r="E482" s="86" t="s">
        <v>27</v>
      </c>
      <c r="F482" s="86" t="s">
        <v>27</v>
      </c>
      <c r="G482" s="86">
        <f t="shared" si="30"/>
        <v>0</v>
      </c>
      <c r="I482" s="29">
        <f t="shared" si="31"/>
        <v>-1</v>
      </c>
      <c r="J482" s="86">
        <v>410</v>
      </c>
      <c r="K482" s="86">
        <v>0</v>
      </c>
      <c r="L482" s="84">
        <f>IF(I482=1,VLOOKUP(M482,'K Bracing'!$A$1:$F$6,MATCH(N482,'K Bracing'!$A$1:'K Bracing'!$F$1,0),FALSE), 99999)</f>
        <v>99999</v>
      </c>
      <c r="M482" s="86" t="s">
        <v>27</v>
      </c>
      <c r="N482" s="86" t="s">
        <v>27</v>
      </c>
      <c r="O482" s="86">
        <f t="shared" si="32"/>
        <v>0</v>
      </c>
      <c r="Q482" s="63"/>
      <c r="AD482" s="63"/>
    </row>
    <row r="483" spans="1:30" x14ac:dyDescent="0.25">
      <c r="A483" s="29">
        <f t="shared" si="29"/>
        <v>-1</v>
      </c>
      <c r="B483" s="86">
        <v>411</v>
      </c>
      <c r="C483" s="86">
        <v>0</v>
      </c>
      <c r="D483" s="84">
        <f>IF(A483=1, VLOOKUP(E483,'K Bracing'!$A$1:$F$6,MATCH(F483,'K Bracing'!$A$1:'K Bracing'!$F$1,0),FALSE),99999)</f>
        <v>99999</v>
      </c>
      <c r="E483" s="86" t="s">
        <v>27</v>
      </c>
      <c r="F483" s="86" t="s">
        <v>27</v>
      </c>
      <c r="G483" s="86">
        <f t="shared" si="30"/>
        <v>0</v>
      </c>
      <c r="I483" s="29">
        <f t="shared" si="31"/>
        <v>-1</v>
      </c>
      <c r="J483" s="86">
        <v>411</v>
      </c>
      <c r="K483" s="86">
        <v>0</v>
      </c>
      <c r="L483" s="84">
        <f>IF(I483=1,VLOOKUP(M483,'K Bracing'!$A$1:$F$6,MATCH(N483,'K Bracing'!$A$1:'K Bracing'!$F$1,0),FALSE), 99999)</f>
        <v>99999</v>
      </c>
      <c r="M483" s="86" t="s">
        <v>27</v>
      </c>
      <c r="N483" s="86" t="s">
        <v>27</v>
      </c>
      <c r="O483" s="86">
        <f t="shared" si="32"/>
        <v>0</v>
      </c>
      <c r="Q483" s="63"/>
      <c r="AD483" s="63"/>
    </row>
    <row r="484" spans="1:30" x14ac:dyDescent="0.25">
      <c r="A484" s="29">
        <f t="shared" si="29"/>
        <v>-1</v>
      </c>
      <c r="B484" s="86">
        <v>412</v>
      </c>
      <c r="C484" s="86">
        <v>0</v>
      </c>
      <c r="D484" s="84">
        <f>IF(A484=1, VLOOKUP(E484,'K Bracing'!$A$1:$F$6,MATCH(F484,'K Bracing'!$A$1:'K Bracing'!$F$1,0),FALSE),99999)</f>
        <v>99999</v>
      </c>
      <c r="E484" s="86" t="s">
        <v>27</v>
      </c>
      <c r="F484" s="86" t="s">
        <v>27</v>
      </c>
      <c r="G484" s="86">
        <f t="shared" si="30"/>
        <v>0</v>
      </c>
      <c r="I484" s="29">
        <f t="shared" si="31"/>
        <v>-1</v>
      </c>
      <c r="J484" s="86">
        <v>412</v>
      </c>
      <c r="K484" s="86">
        <v>0</v>
      </c>
      <c r="L484" s="84">
        <f>IF(I484=1,VLOOKUP(M484,'K Bracing'!$A$1:$F$6,MATCH(N484,'K Bracing'!$A$1:'K Bracing'!$F$1,0),FALSE), 99999)</f>
        <v>99999</v>
      </c>
      <c r="M484" s="86" t="s">
        <v>27</v>
      </c>
      <c r="N484" s="86" t="s">
        <v>27</v>
      </c>
      <c r="O484" s="86">
        <f t="shared" si="32"/>
        <v>0</v>
      </c>
      <c r="Q484" s="63"/>
      <c r="AD484" s="63"/>
    </row>
    <row r="485" spans="1:30" x14ac:dyDescent="0.25">
      <c r="A485" s="29">
        <f t="shared" si="29"/>
        <v>-1</v>
      </c>
      <c r="B485" s="86">
        <v>413</v>
      </c>
      <c r="C485" s="86">
        <v>0</v>
      </c>
      <c r="D485" s="84">
        <f>IF(A485=1, VLOOKUP(E485,'K Bracing'!$A$1:$F$6,MATCH(F485,'K Bracing'!$A$1:'K Bracing'!$F$1,0),FALSE),99999)</f>
        <v>99999</v>
      </c>
      <c r="E485" s="86" t="s">
        <v>27</v>
      </c>
      <c r="F485" s="86" t="s">
        <v>27</v>
      </c>
      <c r="G485" s="86">
        <f t="shared" si="30"/>
        <v>0</v>
      </c>
      <c r="I485" s="29">
        <f t="shared" si="31"/>
        <v>-1</v>
      </c>
      <c r="J485" s="86">
        <v>413</v>
      </c>
      <c r="K485" s="86">
        <v>0</v>
      </c>
      <c r="L485" s="84">
        <f>IF(I485=1,VLOOKUP(M485,'K Bracing'!$A$1:$F$6,MATCH(N485,'K Bracing'!$A$1:'K Bracing'!$F$1,0),FALSE), 99999)</f>
        <v>99999</v>
      </c>
      <c r="M485" s="86" t="s">
        <v>27</v>
      </c>
      <c r="N485" s="86" t="s">
        <v>27</v>
      </c>
      <c r="O485" s="86">
        <f t="shared" si="32"/>
        <v>0</v>
      </c>
      <c r="Q485" s="63"/>
      <c r="AD485" s="63"/>
    </row>
    <row r="486" spans="1:30" x14ac:dyDescent="0.25">
      <c r="A486" s="29">
        <f t="shared" si="29"/>
        <v>-1</v>
      </c>
      <c r="B486" s="86">
        <v>414</v>
      </c>
      <c r="C486" s="86">
        <v>0</v>
      </c>
      <c r="D486" s="84">
        <f>IF(A486=1, VLOOKUP(E486,'K Bracing'!$A$1:$F$6,MATCH(F486,'K Bracing'!$A$1:'K Bracing'!$F$1,0),FALSE),99999)</f>
        <v>99999</v>
      </c>
      <c r="E486" s="86" t="s">
        <v>27</v>
      </c>
      <c r="F486" s="86" t="s">
        <v>27</v>
      </c>
      <c r="G486" s="86">
        <f t="shared" si="30"/>
        <v>0</v>
      </c>
      <c r="I486" s="29">
        <f t="shared" si="31"/>
        <v>-1</v>
      </c>
      <c r="J486" s="86">
        <v>414</v>
      </c>
      <c r="K486" s="86">
        <v>0</v>
      </c>
      <c r="L486" s="84">
        <f>IF(I486=1,VLOOKUP(M486,'K Bracing'!$A$1:$F$6,MATCH(N486,'K Bracing'!$A$1:'K Bracing'!$F$1,0),FALSE), 99999)</f>
        <v>99999</v>
      </c>
      <c r="M486" s="86" t="s">
        <v>27</v>
      </c>
      <c r="N486" s="86" t="s">
        <v>27</v>
      </c>
      <c r="O486" s="86">
        <f t="shared" si="32"/>
        <v>0</v>
      </c>
      <c r="Q486" s="63"/>
      <c r="AD486" s="63"/>
    </row>
    <row r="487" spans="1:30" x14ac:dyDescent="0.25">
      <c r="A487" s="29">
        <f t="shared" si="29"/>
        <v>-1</v>
      </c>
      <c r="B487" s="86">
        <v>415</v>
      </c>
      <c r="C487" s="86">
        <v>0</v>
      </c>
      <c r="D487" s="84">
        <f>IF(A487=1, VLOOKUP(E487,'K Bracing'!$A$1:$F$6,MATCH(F487,'K Bracing'!$A$1:'K Bracing'!$F$1,0),FALSE),99999)</f>
        <v>99999</v>
      </c>
      <c r="E487" s="86" t="s">
        <v>27</v>
      </c>
      <c r="F487" s="86" t="s">
        <v>27</v>
      </c>
      <c r="G487" s="86">
        <f t="shared" si="30"/>
        <v>0</v>
      </c>
      <c r="I487" s="29">
        <f t="shared" si="31"/>
        <v>-1</v>
      </c>
      <c r="J487" s="86">
        <v>415</v>
      </c>
      <c r="K487" s="86">
        <v>0</v>
      </c>
      <c r="L487" s="84">
        <f>IF(I487=1,VLOOKUP(M487,'K Bracing'!$A$1:$F$6,MATCH(N487,'K Bracing'!$A$1:'K Bracing'!$F$1,0),FALSE), 99999)</f>
        <v>99999</v>
      </c>
      <c r="M487" s="86" t="s">
        <v>27</v>
      </c>
      <c r="N487" s="86" t="s">
        <v>27</v>
      </c>
      <c r="O487" s="86">
        <f t="shared" si="32"/>
        <v>0</v>
      </c>
      <c r="Q487" s="63"/>
      <c r="AD487" s="63"/>
    </row>
    <row r="488" spans="1:30" x14ac:dyDescent="0.25">
      <c r="A488" s="29">
        <f t="shared" si="29"/>
        <v>-1</v>
      </c>
      <c r="B488" s="86">
        <v>416</v>
      </c>
      <c r="C488" s="86">
        <v>0</v>
      </c>
      <c r="D488" s="84">
        <f>IF(A488=1, VLOOKUP(E488,'K Bracing'!$A$1:$F$6,MATCH(F488,'K Bracing'!$A$1:'K Bracing'!$F$1,0),FALSE),99999)</f>
        <v>99999</v>
      </c>
      <c r="E488" s="86" t="s">
        <v>27</v>
      </c>
      <c r="F488" s="86" t="s">
        <v>27</v>
      </c>
      <c r="G488" s="86">
        <f t="shared" si="30"/>
        <v>0</v>
      </c>
      <c r="I488" s="29">
        <f t="shared" si="31"/>
        <v>-1</v>
      </c>
      <c r="J488" s="86">
        <v>416</v>
      </c>
      <c r="K488" s="86">
        <v>0</v>
      </c>
      <c r="L488" s="84">
        <f>IF(I488=1,VLOOKUP(M488,'K Bracing'!$A$1:$F$6,MATCH(N488,'K Bracing'!$A$1:'K Bracing'!$F$1,0),FALSE), 99999)</f>
        <v>99999</v>
      </c>
      <c r="M488" s="86" t="s">
        <v>27</v>
      </c>
      <c r="N488" s="86" t="s">
        <v>27</v>
      </c>
      <c r="O488" s="86">
        <f t="shared" si="32"/>
        <v>0</v>
      </c>
      <c r="Q488" s="63"/>
      <c r="AD488" s="63"/>
    </row>
    <row r="489" spans="1:30" x14ac:dyDescent="0.25">
      <c r="A489" s="29">
        <f t="shared" si="29"/>
        <v>-1</v>
      </c>
      <c r="B489" s="86">
        <v>417</v>
      </c>
      <c r="C489" s="86">
        <v>0</v>
      </c>
      <c r="D489" s="84">
        <f>IF(A489=1, VLOOKUP(E489,'K Bracing'!$A$1:$F$6,MATCH(F489,'K Bracing'!$A$1:'K Bracing'!$F$1,0),FALSE),99999)</f>
        <v>99999</v>
      </c>
      <c r="E489" s="86" t="s">
        <v>27</v>
      </c>
      <c r="F489" s="86" t="s">
        <v>27</v>
      </c>
      <c r="G489" s="86">
        <f t="shared" si="30"/>
        <v>0</v>
      </c>
      <c r="I489" s="29">
        <f t="shared" si="31"/>
        <v>-1</v>
      </c>
      <c r="J489" s="86">
        <v>417</v>
      </c>
      <c r="K489" s="86">
        <v>0</v>
      </c>
      <c r="L489" s="84">
        <f>IF(I489=1,VLOOKUP(M489,'K Bracing'!$A$1:$F$6,MATCH(N489,'K Bracing'!$A$1:'K Bracing'!$F$1,0),FALSE), 99999)</f>
        <v>99999</v>
      </c>
      <c r="M489" s="86" t="s">
        <v>27</v>
      </c>
      <c r="N489" s="86" t="s">
        <v>27</v>
      </c>
      <c r="O489" s="86">
        <f t="shared" si="32"/>
        <v>0</v>
      </c>
      <c r="Q489" s="63"/>
      <c r="AD489" s="63"/>
    </row>
    <row r="490" spans="1:30" x14ac:dyDescent="0.25">
      <c r="A490" s="29">
        <f t="shared" si="29"/>
        <v>-1</v>
      </c>
      <c r="B490" s="86">
        <v>418</v>
      </c>
      <c r="C490" s="86">
        <v>0</v>
      </c>
      <c r="D490" s="84">
        <f>IF(A490=1, VLOOKUP(E490,'K Bracing'!$A$1:$F$6,MATCH(F490,'K Bracing'!$A$1:'K Bracing'!$F$1,0),FALSE),99999)</f>
        <v>99999</v>
      </c>
      <c r="E490" s="86" t="s">
        <v>27</v>
      </c>
      <c r="F490" s="86" t="s">
        <v>27</v>
      </c>
      <c r="G490" s="86">
        <f t="shared" si="30"/>
        <v>0</v>
      </c>
      <c r="I490" s="29">
        <f t="shared" si="31"/>
        <v>-1</v>
      </c>
      <c r="J490" s="86">
        <v>418</v>
      </c>
      <c r="K490" s="86">
        <v>0</v>
      </c>
      <c r="L490" s="84">
        <f>IF(I490=1,VLOOKUP(M490,'K Bracing'!$A$1:$F$6,MATCH(N490,'K Bracing'!$A$1:'K Bracing'!$F$1,0),FALSE), 99999)</f>
        <v>99999</v>
      </c>
      <c r="M490" s="86" t="s">
        <v>27</v>
      </c>
      <c r="N490" s="86" t="s">
        <v>27</v>
      </c>
      <c r="O490" s="86">
        <f t="shared" si="32"/>
        <v>0</v>
      </c>
      <c r="Q490" s="63"/>
      <c r="AD490" s="63"/>
    </row>
    <row r="491" spans="1:30" x14ac:dyDescent="0.25">
      <c r="A491" s="29">
        <f t="shared" si="29"/>
        <v>-1</v>
      </c>
      <c r="B491" s="86">
        <v>419</v>
      </c>
      <c r="C491" s="86">
        <v>0</v>
      </c>
      <c r="D491" s="84">
        <f>IF(A491=1, VLOOKUP(E491,'K Bracing'!$A$1:$F$6,MATCH(F491,'K Bracing'!$A$1:'K Bracing'!$F$1,0),FALSE),99999)</f>
        <v>99999</v>
      </c>
      <c r="E491" s="86" t="s">
        <v>27</v>
      </c>
      <c r="F491" s="86" t="s">
        <v>27</v>
      </c>
      <c r="G491" s="86">
        <f t="shared" si="30"/>
        <v>0</v>
      </c>
      <c r="I491" s="29">
        <f t="shared" si="31"/>
        <v>-1</v>
      </c>
      <c r="J491" s="86">
        <v>419</v>
      </c>
      <c r="K491" s="86">
        <v>0</v>
      </c>
      <c r="L491" s="84">
        <f>IF(I491=1,VLOOKUP(M491,'K Bracing'!$A$1:$F$6,MATCH(N491,'K Bracing'!$A$1:'K Bracing'!$F$1,0),FALSE), 99999)</f>
        <v>99999</v>
      </c>
      <c r="M491" s="86" t="s">
        <v>27</v>
      </c>
      <c r="N491" s="86" t="s">
        <v>27</v>
      </c>
      <c r="O491" s="86">
        <f t="shared" si="32"/>
        <v>0</v>
      </c>
      <c r="Q491" s="63"/>
      <c r="AD491" s="63"/>
    </row>
    <row r="492" spans="1:30" x14ac:dyDescent="0.25">
      <c r="A492" s="29">
        <f t="shared" si="29"/>
        <v>-1</v>
      </c>
      <c r="B492" s="86">
        <v>420</v>
      </c>
      <c r="C492" s="86">
        <v>0</v>
      </c>
      <c r="D492" s="84">
        <f>IF(A492=1, VLOOKUP(E492,'K Bracing'!$A$1:$F$6,MATCH(F492,'K Bracing'!$A$1:'K Bracing'!$F$1,0),FALSE),99999)</f>
        <v>99999</v>
      </c>
      <c r="E492" s="86" t="s">
        <v>27</v>
      </c>
      <c r="F492" s="86" t="s">
        <v>27</v>
      </c>
      <c r="G492" s="86">
        <f t="shared" si="30"/>
        <v>0</v>
      </c>
      <c r="I492" s="29">
        <f t="shared" si="31"/>
        <v>-1</v>
      </c>
      <c r="J492" s="86">
        <v>420</v>
      </c>
      <c r="K492" s="86">
        <v>0</v>
      </c>
      <c r="L492" s="84">
        <f>IF(I492=1,VLOOKUP(M492,'K Bracing'!$A$1:$F$6,MATCH(N492,'K Bracing'!$A$1:'K Bracing'!$F$1,0),FALSE), 99999)</f>
        <v>99999</v>
      </c>
      <c r="M492" s="86" t="s">
        <v>27</v>
      </c>
      <c r="N492" s="86" t="s">
        <v>27</v>
      </c>
      <c r="O492" s="86">
        <f t="shared" si="32"/>
        <v>0</v>
      </c>
      <c r="Q492" s="63"/>
      <c r="AD492" s="63"/>
    </row>
    <row r="493" spans="1:30" x14ac:dyDescent="0.25">
      <c r="A493" s="29">
        <f t="shared" si="29"/>
        <v>-1</v>
      </c>
      <c r="B493" s="86">
        <v>421</v>
      </c>
      <c r="C493" s="86">
        <v>0</v>
      </c>
      <c r="D493" s="84">
        <f>IF(A493=1, VLOOKUP(E493,'K Bracing'!$A$1:$F$6,MATCH(F493,'K Bracing'!$A$1:'K Bracing'!$F$1,0),FALSE),99999)</f>
        <v>99999</v>
      </c>
      <c r="E493" s="86" t="s">
        <v>27</v>
      </c>
      <c r="F493" s="86" t="s">
        <v>27</v>
      </c>
      <c r="G493" s="86">
        <f t="shared" si="30"/>
        <v>0</v>
      </c>
      <c r="I493" s="29">
        <f t="shared" si="31"/>
        <v>-1</v>
      </c>
      <c r="J493" s="86">
        <v>421</v>
      </c>
      <c r="K493" s="86">
        <v>0</v>
      </c>
      <c r="L493" s="84">
        <f>IF(I493=1,VLOOKUP(M493,'K Bracing'!$A$1:$F$6,MATCH(N493,'K Bracing'!$A$1:'K Bracing'!$F$1,0),FALSE), 99999)</f>
        <v>99999</v>
      </c>
      <c r="M493" s="86" t="s">
        <v>27</v>
      </c>
      <c r="N493" s="86" t="s">
        <v>27</v>
      </c>
      <c r="O493" s="86">
        <f t="shared" si="32"/>
        <v>0</v>
      </c>
      <c r="Q493" s="63"/>
      <c r="AD493" s="63"/>
    </row>
    <row r="494" spans="1:30" x14ac:dyDescent="0.25">
      <c r="A494" s="29">
        <f t="shared" si="29"/>
        <v>-1</v>
      </c>
      <c r="B494" s="86">
        <v>422</v>
      </c>
      <c r="C494" s="86">
        <v>0</v>
      </c>
      <c r="D494" s="84">
        <f>IF(A494=1, VLOOKUP(E494,'K Bracing'!$A$1:$F$6,MATCH(F494,'K Bracing'!$A$1:'K Bracing'!$F$1,0),FALSE),99999)</f>
        <v>99999</v>
      </c>
      <c r="E494" s="86" t="s">
        <v>27</v>
      </c>
      <c r="F494" s="86" t="s">
        <v>27</v>
      </c>
      <c r="G494" s="86">
        <f t="shared" si="30"/>
        <v>0</v>
      </c>
      <c r="I494" s="29">
        <f t="shared" si="31"/>
        <v>-1</v>
      </c>
      <c r="J494" s="86">
        <v>422</v>
      </c>
      <c r="K494" s="86">
        <v>0</v>
      </c>
      <c r="L494" s="84">
        <f>IF(I494=1,VLOOKUP(M494,'K Bracing'!$A$1:$F$6,MATCH(N494,'K Bracing'!$A$1:'K Bracing'!$F$1,0),FALSE), 99999)</f>
        <v>99999</v>
      </c>
      <c r="M494" s="86" t="s">
        <v>27</v>
      </c>
      <c r="N494" s="86" t="s">
        <v>27</v>
      </c>
      <c r="O494" s="86">
        <f t="shared" si="32"/>
        <v>0</v>
      </c>
      <c r="Q494" s="63"/>
      <c r="AD494" s="63"/>
    </row>
    <row r="495" spans="1:30" x14ac:dyDescent="0.25">
      <c r="A495" s="29">
        <f t="shared" si="29"/>
        <v>-1</v>
      </c>
      <c r="B495" s="86">
        <v>423</v>
      </c>
      <c r="C495" s="86">
        <v>0</v>
      </c>
      <c r="D495" s="84">
        <f>IF(A495=1, VLOOKUP(E495,'K Bracing'!$A$1:$F$6,MATCH(F495,'K Bracing'!$A$1:'K Bracing'!$F$1,0),FALSE),99999)</f>
        <v>99999</v>
      </c>
      <c r="E495" s="86" t="s">
        <v>27</v>
      </c>
      <c r="F495" s="86" t="s">
        <v>27</v>
      </c>
      <c r="G495" s="86">
        <f t="shared" si="30"/>
        <v>0</v>
      </c>
      <c r="I495" s="29">
        <f t="shared" si="31"/>
        <v>-1</v>
      </c>
      <c r="J495" s="86">
        <v>423</v>
      </c>
      <c r="K495" s="86">
        <v>0</v>
      </c>
      <c r="L495" s="84">
        <f>IF(I495=1,VLOOKUP(M495,'K Bracing'!$A$1:$F$6,MATCH(N495,'K Bracing'!$A$1:'K Bracing'!$F$1,0),FALSE), 99999)</f>
        <v>99999</v>
      </c>
      <c r="M495" s="86" t="s">
        <v>27</v>
      </c>
      <c r="N495" s="86" t="s">
        <v>27</v>
      </c>
      <c r="O495" s="86">
        <f t="shared" si="32"/>
        <v>0</v>
      </c>
      <c r="Q495" s="63"/>
      <c r="AD495" s="63"/>
    </row>
    <row r="496" spans="1:30" x14ac:dyDescent="0.25">
      <c r="A496" s="29">
        <f t="shared" si="29"/>
        <v>-1</v>
      </c>
      <c r="B496" s="86">
        <v>424</v>
      </c>
      <c r="C496" s="86">
        <v>0</v>
      </c>
      <c r="D496" s="84">
        <f>IF(A496=1, VLOOKUP(E496,'K Bracing'!$A$1:$F$6,MATCH(F496,'K Bracing'!$A$1:'K Bracing'!$F$1,0),FALSE),99999)</f>
        <v>99999</v>
      </c>
      <c r="E496" s="86" t="s">
        <v>27</v>
      </c>
      <c r="F496" s="86" t="s">
        <v>27</v>
      </c>
      <c r="G496" s="86">
        <f t="shared" si="30"/>
        <v>0</v>
      </c>
      <c r="I496" s="29">
        <f t="shared" si="31"/>
        <v>-1</v>
      </c>
      <c r="J496" s="86">
        <v>424</v>
      </c>
      <c r="K496" s="86">
        <v>0</v>
      </c>
      <c r="L496" s="84">
        <f>IF(I496=1,VLOOKUP(M496,'K Bracing'!$A$1:$F$6,MATCH(N496,'K Bracing'!$A$1:'K Bracing'!$F$1,0),FALSE), 99999)</f>
        <v>99999</v>
      </c>
      <c r="M496" s="86" t="s">
        <v>27</v>
      </c>
      <c r="N496" s="86" t="s">
        <v>27</v>
      </c>
      <c r="O496" s="86">
        <f t="shared" si="32"/>
        <v>0</v>
      </c>
      <c r="Q496" s="63"/>
      <c r="AD496" s="63"/>
    </row>
    <row r="497" spans="1:30" x14ac:dyDescent="0.25">
      <c r="A497" s="29">
        <f t="shared" si="29"/>
        <v>-1</v>
      </c>
      <c r="B497" s="86">
        <v>425</v>
      </c>
      <c r="C497" s="86">
        <v>0</v>
      </c>
      <c r="D497" s="84">
        <f>IF(A497=1, VLOOKUP(E497,'K Bracing'!$A$1:$F$6,MATCH(F497,'K Bracing'!$A$1:'K Bracing'!$F$1,0),FALSE),99999)</f>
        <v>99999</v>
      </c>
      <c r="E497" s="86" t="s">
        <v>27</v>
      </c>
      <c r="F497" s="86" t="s">
        <v>27</v>
      </c>
      <c r="G497" s="86">
        <f t="shared" si="30"/>
        <v>0</v>
      </c>
      <c r="I497" s="29">
        <f t="shared" si="31"/>
        <v>-1</v>
      </c>
      <c r="J497" s="86">
        <v>425</v>
      </c>
      <c r="K497" s="86">
        <v>0</v>
      </c>
      <c r="L497" s="84">
        <f>IF(I497=1,VLOOKUP(M497,'K Bracing'!$A$1:$F$6,MATCH(N497,'K Bracing'!$A$1:'K Bracing'!$F$1,0),FALSE), 99999)</f>
        <v>99999</v>
      </c>
      <c r="M497" s="86" t="s">
        <v>27</v>
      </c>
      <c r="N497" s="86" t="s">
        <v>27</v>
      </c>
      <c r="O497" s="86">
        <f t="shared" si="32"/>
        <v>0</v>
      </c>
      <c r="Q497" s="63"/>
      <c r="AD497" s="63"/>
    </row>
    <row r="498" spans="1:30" x14ac:dyDescent="0.25">
      <c r="A498" s="29">
        <f t="shared" si="29"/>
        <v>-1</v>
      </c>
      <c r="B498" s="86">
        <v>426</v>
      </c>
      <c r="C498" s="86">
        <v>0</v>
      </c>
      <c r="D498" s="84">
        <f>IF(A498=1, VLOOKUP(E498,'K Bracing'!$A$1:$F$6,MATCH(F498,'K Bracing'!$A$1:'K Bracing'!$F$1,0),FALSE),99999)</f>
        <v>99999</v>
      </c>
      <c r="E498" s="86" t="s">
        <v>27</v>
      </c>
      <c r="F498" s="86" t="s">
        <v>27</v>
      </c>
      <c r="G498" s="86">
        <f t="shared" si="30"/>
        <v>0</v>
      </c>
      <c r="I498" s="29">
        <f t="shared" si="31"/>
        <v>-1</v>
      </c>
      <c r="J498" s="86">
        <v>426</v>
      </c>
      <c r="K498" s="86">
        <v>0</v>
      </c>
      <c r="L498" s="84">
        <f>IF(I498=1,VLOOKUP(M498,'K Bracing'!$A$1:$F$6,MATCH(N498,'K Bracing'!$A$1:'K Bracing'!$F$1,0),FALSE), 99999)</f>
        <v>99999</v>
      </c>
      <c r="M498" s="86" t="s">
        <v>27</v>
      </c>
      <c r="N498" s="86" t="s">
        <v>27</v>
      </c>
      <c r="O498" s="86">
        <f t="shared" si="32"/>
        <v>0</v>
      </c>
      <c r="Q498" s="63"/>
      <c r="AD498" s="63"/>
    </row>
    <row r="499" spans="1:30" x14ac:dyDescent="0.25">
      <c r="A499" s="29">
        <f t="shared" si="29"/>
        <v>-1</v>
      </c>
      <c r="B499" s="86">
        <v>427</v>
      </c>
      <c r="C499" s="86">
        <v>0</v>
      </c>
      <c r="D499" s="84">
        <f>IF(A499=1, VLOOKUP(E499,'K Bracing'!$A$1:$F$6,MATCH(F499,'K Bracing'!$A$1:'K Bracing'!$F$1,0),FALSE),99999)</f>
        <v>99999</v>
      </c>
      <c r="E499" s="86" t="s">
        <v>27</v>
      </c>
      <c r="F499" s="86" t="s">
        <v>27</v>
      </c>
      <c r="G499" s="86">
        <f t="shared" si="30"/>
        <v>0</v>
      </c>
      <c r="I499" s="29">
        <f t="shared" si="31"/>
        <v>-1</v>
      </c>
      <c r="J499" s="86">
        <v>427</v>
      </c>
      <c r="K499" s="86">
        <v>0</v>
      </c>
      <c r="L499" s="84">
        <f>IF(I499=1,VLOOKUP(M499,'K Bracing'!$A$1:$F$6,MATCH(N499,'K Bracing'!$A$1:'K Bracing'!$F$1,0),FALSE), 99999)</f>
        <v>99999</v>
      </c>
      <c r="M499" s="86" t="s">
        <v>27</v>
      </c>
      <c r="N499" s="86" t="s">
        <v>27</v>
      </c>
      <c r="O499" s="86">
        <f t="shared" si="32"/>
        <v>0</v>
      </c>
      <c r="Q499" s="63"/>
      <c r="AD499" s="63"/>
    </row>
    <row r="500" spans="1:30" x14ac:dyDescent="0.25">
      <c r="A500" s="29">
        <f t="shared" si="29"/>
        <v>-1</v>
      </c>
      <c r="B500" s="86">
        <v>428</v>
      </c>
      <c r="C500" s="86">
        <v>0</v>
      </c>
      <c r="D500" s="84">
        <f>IF(A500=1, VLOOKUP(E500,'K Bracing'!$A$1:$F$6,MATCH(F500,'K Bracing'!$A$1:'K Bracing'!$F$1,0),FALSE),99999)</f>
        <v>99999</v>
      </c>
      <c r="E500" s="86" t="s">
        <v>27</v>
      </c>
      <c r="F500" s="86" t="s">
        <v>27</v>
      </c>
      <c r="G500" s="86">
        <f t="shared" si="30"/>
        <v>0</v>
      </c>
      <c r="I500" s="29">
        <f t="shared" si="31"/>
        <v>-1</v>
      </c>
      <c r="J500" s="86">
        <v>428</v>
      </c>
      <c r="K500" s="86">
        <v>0</v>
      </c>
      <c r="L500" s="84">
        <f>IF(I500=1,VLOOKUP(M500,'K Bracing'!$A$1:$F$6,MATCH(N500,'K Bracing'!$A$1:'K Bracing'!$F$1,0),FALSE), 99999)</f>
        <v>99999</v>
      </c>
      <c r="M500" s="86" t="s">
        <v>27</v>
      </c>
      <c r="N500" s="86" t="s">
        <v>27</v>
      </c>
      <c r="O500" s="86">
        <f t="shared" si="32"/>
        <v>0</v>
      </c>
      <c r="Q500" s="63"/>
      <c r="AD500" s="63"/>
    </row>
    <row r="501" spans="1:30" x14ac:dyDescent="0.25">
      <c r="A501" s="29">
        <f t="shared" si="29"/>
        <v>-1</v>
      </c>
      <c r="B501" s="86">
        <v>429</v>
      </c>
      <c r="C501" s="86">
        <v>0</v>
      </c>
      <c r="D501" s="84">
        <f>IF(A501=1, VLOOKUP(E501,'K Bracing'!$A$1:$F$6,MATCH(F501,'K Bracing'!$A$1:'K Bracing'!$F$1,0),FALSE),99999)</f>
        <v>99999</v>
      </c>
      <c r="E501" s="86" t="s">
        <v>27</v>
      </c>
      <c r="F501" s="86" t="s">
        <v>27</v>
      </c>
      <c r="G501" s="86">
        <f t="shared" si="30"/>
        <v>0</v>
      </c>
      <c r="I501" s="29">
        <f t="shared" si="31"/>
        <v>-1</v>
      </c>
      <c r="J501" s="86">
        <v>429</v>
      </c>
      <c r="K501" s="86">
        <v>0</v>
      </c>
      <c r="L501" s="84">
        <f>IF(I501=1,VLOOKUP(M501,'K Bracing'!$A$1:$F$6,MATCH(N501,'K Bracing'!$A$1:'K Bracing'!$F$1,0),FALSE), 99999)</f>
        <v>99999</v>
      </c>
      <c r="M501" s="86" t="s">
        <v>27</v>
      </c>
      <c r="N501" s="86" t="s">
        <v>27</v>
      </c>
      <c r="O501" s="86">
        <f t="shared" si="32"/>
        <v>0</v>
      </c>
      <c r="Q501" s="63"/>
      <c r="AD501" s="63"/>
    </row>
    <row r="502" spans="1:30" x14ac:dyDescent="0.25">
      <c r="A502" s="29">
        <f t="shared" si="29"/>
        <v>-1</v>
      </c>
      <c r="B502" s="86">
        <v>430</v>
      </c>
      <c r="C502" s="86">
        <v>0</v>
      </c>
      <c r="D502" s="84">
        <f>IF(A502=1, VLOOKUP(E502,'K Bracing'!$A$1:$F$6,MATCH(F502,'K Bracing'!$A$1:'K Bracing'!$F$1,0),FALSE),99999)</f>
        <v>99999</v>
      </c>
      <c r="E502" s="86" t="s">
        <v>27</v>
      </c>
      <c r="F502" s="86" t="s">
        <v>27</v>
      </c>
      <c r="G502" s="86">
        <f t="shared" si="30"/>
        <v>0</v>
      </c>
      <c r="I502" s="29">
        <f t="shared" si="31"/>
        <v>-1</v>
      </c>
      <c r="J502" s="86">
        <v>430</v>
      </c>
      <c r="K502" s="86">
        <v>0</v>
      </c>
      <c r="L502" s="84">
        <f>IF(I502=1,VLOOKUP(M502,'K Bracing'!$A$1:$F$6,MATCH(N502,'K Bracing'!$A$1:'K Bracing'!$F$1,0),FALSE), 99999)</f>
        <v>99999</v>
      </c>
      <c r="M502" s="86" t="s">
        <v>27</v>
      </c>
      <c r="N502" s="86" t="s">
        <v>27</v>
      </c>
      <c r="O502" s="86">
        <f t="shared" si="32"/>
        <v>0</v>
      </c>
      <c r="Q502" s="63"/>
      <c r="AD502" s="63"/>
    </row>
    <row r="503" spans="1:30" x14ac:dyDescent="0.25">
      <c r="A503" s="29">
        <f t="shared" si="29"/>
        <v>-1</v>
      </c>
      <c r="B503" s="86">
        <v>431</v>
      </c>
      <c r="C503" s="86">
        <v>0</v>
      </c>
      <c r="D503" s="84">
        <f>IF(A503=1, VLOOKUP(E503,'K Bracing'!$A$1:$F$6,MATCH(F503,'K Bracing'!$A$1:'K Bracing'!$F$1,0),FALSE),99999)</f>
        <v>99999</v>
      </c>
      <c r="E503" s="86" t="s">
        <v>27</v>
      </c>
      <c r="F503" s="86" t="s">
        <v>27</v>
      </c>
      <c r="G503" s="86">
        <f t="shared" si="30"/>
        <v>0</v>
      </c>
      <c r="I503" s="29">
        <f t="shared" si="31"/>
        <v>-1</v>
      </c>
      <c r="J503" s="86">
        <v>431</v>
      </c>
      <c r="K503" s="86">
        <v>0</v>
      </c>
      <c r="L503" s="84">
        <f>IF(I503=1,VLOOKUP(M503,'K Bracing'!$A$1:$F$6,MATCH(N503,'K Bracing'!$A$1:'K Bracing'!$F$1,0),FALSE), 99999)</f>
        <v>99999</v>
      </c>
      <c r="M503" s="86" t="s">
        <v>27</v>
      </c>
      <c r="N503" s="86" t="s">
        <v>27</v>
      </c>
      <c r="O503" s="86">
        <f t="shared" si="32"/>
        <v>0</v>
      </c>
      <c r="Q503" s="63"/>
      <c r="AD503" s="63"/>
    </row>
    <row r="504" spans="1:30" x14ac:dyDescent="0.25">
      <c r="A504" s="29">
        <f t="shared" si="29"/>
        <v>-1</v>
      </c>
      <c r="B504" s="86">
        <v>432</v>
      </c>
      <c r="C504" s="86">
        <v>0</v>
      </c>
      <c r="D504" s="84">
        <f>IF(A504=1, VLOOKUP(E504,'K Bracing'!$A$1:$F$6,MATCH(F504,'K Bracing'!$A$1:'K Bracing'!$F$1,0),FALSE),99999)</f>
        <v>99999</v>
      </c>
      <c r="E504" s="86" t="s">
        <v>27</v>
      </c>
      <c r="F504" s="86" t="s">
        <v>27</v>
      </c>
      <c r="G504" s="86">
        <f t="shared" si="30"/>
        <v>0</v>
      </c>
      <c r="I504" s="29">
        <f t="shared" si="31"/>
        <v>-1</v>
      </c>
      <c r="J504" s="86">
        <v>432</v>
      </c>
      <c r="K504" s="86">
        <v>0</v>
      </c>
      <c r="L504" s="84">
        <f>IF(I504=1,VLOOKUP(M504,'K Bracing'!$A$1:$F$6,MATCH(N504,'K Bracing'!$A$1:'K Bracing'!$F$1,0),FALSE), 99999)</f>
        <v>99999</v>
      </c>
      <c r="M504" s="86" t="s">
        <v>27</v>
      </c>
      <c r="N504" s="86" t="s">
        <v>27</v>
      </c>
      <c r="O504" s="86">
        <f t="shared" si="32"/>
        <v>0</v>
      </c>
      <c r="Q504" s="63"/>
      <c r="AD504" s="63"/>
    </row>
    <row r="505" spans="1:30" x14ac:dyDescent="0.25">
      <c r="A505" s="29">
        <f t="shared" si="29"/>
        <v>-1</v>
      </c>
      <c r="B505" s="86">
        <v>433</v>
      </c>
      <c r="C505" s="86">
        <v>0</v>
      </c>
      <c r="D505" s="84">
        <f>IF(A505=1, VLOOKUP(E505,'K Bracing'!$A$1:$F$6,MATCH(F505,'K Bracing'!$A$1:'K Bracing'!$F$1,0),FALSE),99999)</f>
        <v>99999</v>
      </c>
      <c r="E505" s="86" t="s">
        <v>27</v>
      </c>
      <c r="F505" s="86" t="s">
        <v>27</v>
      </c>
      <c r="G505" s="86">
        <f t="shared" si="30"/>
        <v>0</v>
      </c>
      <c r="I505" s="29">
        <f t="shared" si="31"/>
        <v>-1</v>
      </c>
      <c r="J505" s="86">
        <v>433</v>
      </c>
      <c r="K505" s="86">
        <v>0</v>
      </c>
      <c r="L505" s="84">
        <f>IF(I505=1,VLOOKUP(M505,'K Bracing'!$A$1:$F$6,MATCH(N505,'K Bracing'!$A$1:'K Bracing'!$F$1,0),FALSE), 99999)</f>
        <v>99999</v>
      </c>
      <c r="M505" s="86" t="s">
        <v>27</v>
      </c>
      <c r="N505" s="86" t="s">
        <v>27</v>
      </c>
      <c r="O505" s="86">
        <f t="shared" si="32"/>
        <v>0</v>
      </c>
      <c r="Q505" s="63"/>
      <c r="AD505" s="63"/>
    </row>
    <row r="506" spans="1:30" x14ac:dyDescent="0.25">
      <c r="A506" s="29">
        <f t="shared" si="29"/>
        <v>-1</v>
      </c>
      <c r="B506" s="86">
        <v>434</v>
      </c>
      <c r="C506" s="86">
        <v>0</v>
      </c>
      <c r="D506" s="84">
        <f>IF(A506=1, VLOOKUP(E506,'K Bracing'!$A$1:$F$6,MATCH(F506,'K Bracing'!$A$1:'K Bracing'!$F$1,0),FALSE),99999)</f>
        <v>99999</v>
      </c>
      <c r="E506" s="86" t="s">
        <v>27</v>
      </c>
      <c r="F506" s="86" t="s">
        <v>27</v>
      </c>
      <c r="G506" s="86">
        <f t="shared" si="30"/>
        <v>0</v>
      </c>
      <c r="I506" s="29">
        <f t="shared" si="31"/>
        <v>-1</v>
      </c>
      <c r="J506" s="86">
        <v>434</v>
      </c>
      <c r="K506" s="86">
        <v>0</v>
      </c>
      <c r="L506" s="84">
        <f>IF(I506=1,VLOOKUP(M506,'K Bracing'!$A$1:$F$6,MATCH(N506,'K Bracing'!$A$1:'K Bracing'!$F$1,0),FALSE), 99999)</f>
        <v>99999</v>
      </c>
      <c r="M506" s="86" t="s">
        <v>27</v>
      </c>
      <c r="N506" s="86" t="s">
        <v>27</v>
      </c>
      <c r="O506" s="86">
        <f t="shared" si="32"/>
        <v>0</v>
      </c>
      <c r="Q506" s="63"/>
      <c r="AD506" s="63"/>
    </row>
    <row r="507" spans="1:30" x14ac:dyDescent="0.25">
      <c r="A507" s="29">
        <f t="shared" si="29"/>
        <v>-1</v>
      </c>
      <c r="B507" s="86">
        <v>435</v>
      </c>
      <c r="C507" s="86">
        <v>0</v>
      </c>
      <c r="D507" s="84">
        <f>IF(A507=1, VLOOKUP(E507,'K Bracing'!$A$1:$F$6,MATCH(F507,'K Bracing'!$A$1:'K Bracing'!$F$1,0),FALSE),99999)</f>
        <v>99999</v>
      </c>
      <c r="E507" s="86" t="s">
        <v>27</v>
      </c>
      <c r="F507" s="86" t="s">
        <v>27</v>
      </c>
      <c r="G507" s="86">
        <f t="shared" si="30"/>
        <v>0</v>
      </c>
      <c r="I507" s="29">
        <f t="shared" si="31"/>
        <v>-1</v>
      </c>
      <c r="J507" s="86">
        <v>435</v>
      </c>
      <c r="K507" s="86">
        <v>0</v>
      </c>
      <c r="L507" s="84">
        <f>IF(I507=1,VLOOKUP(M507,'K Bracing'!$A$1:$F$6,MATCH(N507,'K Bracing'!$A$1:'K Bracing'!$F$1,0),FALSE), 99999)</f>
        <v>99999</v>
      </c>
      <c r="M507" s="86" t="s">
        <v>27</v>
      </c>
      <c r="N507" s="86" t="s">
        <v>27</v>
      </c>
      <c r="O507" s="86">
        <f t="shared" si="32"/>
        <v>0</v>
      </c>
      <c r="Q507" s="63"/>
      <c r="AD507" s="63"/>
    </row>
    <row r="508" spans="1:30" x14ac:dyDescent="0.25">
      <c r="A508" s="29">
        <f t="shared" si="29"/>
        <v>-1</v>
      </c>
      <c r="B508" s="86">
        <v>436</v>
      </c>
      <c r="C508" s="86">
        <v>0</v>
      </c>
      <c r="D508" s="84">
        <f>IF(A508=1, VLOOKUP(E508,'K Bracing'!$A$1:$F$6,MATCH(F508,'K Bracing'!$A$1:'K Bracing'!$F$1,0),FALSE),99999)</f>
        <v>99999</v>
      </c>
      <c r="E508" s="86" t="s">
        <v>27</v>
      </c>
      <c r="F508" s="86" t="s">
        <v>27</v>
      </c>
      <c r="G508" s="86">
        <f t="shared" si="30"/>
        <v>0</v>
      </c>
      <c r="I508" s="29">
        <f t="shared" si="31"/>
        <v>-1</v>
      </c>
      <c r="J508" s="86">
        <v>436</v>
      </c>
      <c r="K508" s="86">
        <v>0</v>
      </c>
      <c r="L508" s="84">
        <f>IF(I508=1,VLOOKUP(M508,'K Bracing'!$A$1:$F$6,MATCH(N508,'K Bracing'!$A$1:'K Bracing'!$F$1,0),FALSE), 99999)</f>
        <v>99999</v>
      </c>
      <c r="M508" s="86" t="s">
        <v>27</v>
      </c>
      <c r="N508" s="86" t="s">
        <v>27</v>
      </c>
      <c r="O508" s="86">
        <f t="shared" si="32"/>
        <v>0</v>
      </c>
      <c r="Q508" s="63"/>
      <c r="AD508" s="63"/>
    </row>
    <row r="509" spans="1:30" x14ac:dyDescent="0.25">
      <c r="A509" s="29">
        <f t="shared" si="29"/>
        <v>-1</v>
      </c>
      <c r="B509" s="86">
        <v>437</v>
      </c>
      <c r="C509" s="86">
        <v>0</v>
      </c>
      <c r="D509" s="84">
        <f>IF(A509=1, VLOOKUP(E509,'K Bracing'!$A$1:$F$6,MATCH(F509,'K Bracing'!$A$1:'K Bracing'!$F$1,0),FALSE),99999)</f>
        <v>99999</v>
      </c>
      <c r="E509" s="86" t="s">
        <v>27</v>
      </c>
      <c r="F509" s="86" t="s">
        <v>27</v>
      </c>
      <c r="G509" s="86">
        <f t="shared" si="30"/>
        <v>0</v>
      </c>
      <c r="I509" s="29">
        <f t="shared" si="31"/>
        <v>-1</v>
      </c>
      <c r="J509" s="86">
        <v>437</v>
      </c>
      <c r="K509" s="86">
        <v>0</v>
      </c>
      <c r="L509" s="84">
        <f>IF(I509=1,VLOOKUP(M509,'K Bracing'!$A$1:$F$6,MATCH(N509,'K Bracing'!$A$1:'K Bracing'!$F$1,0),FALSE), 99999)</f>
        <v>99999</v>
      </c>
      <c r="M509" s="86" t="s">
        <v>27</v>
      </c>
      <c r="N509" s="86" t="s">
        <v>27</v>
      </c>
      <c r="O509" s="86">
        <f t="shared" si="32"/>
        <v>0</v>
      </c>
      <c r="Q509" s="63"/>
      <c r="AD509" s="63"/>
    </row>
    <row r="510" spans="1:30" x14ac:dyDescent="0.25">
      <c r="A510" s="29">
        <f t="shared" si="29"/>
        <v>-1</v>
      </c>
      <c r="B510" s="86">
        <v>438</v>
      </c>
      <c r="C510" s="86">
        <v>0</v>
      </c>
      <c r="D510" s="84">
        <f>IF(A510=1, VLOOKUP(E510,'K Bracing'!$A$1:$F$6,MATCH(F510,'K Bracing'!$A$1:'K Bracing'!$F$1,0),FALSE),99999)</f>
        <v>99999</v>
      </c>
      <c r="E510" s="86" t="s">
        <v>27</v>
      </c>
      <c r="F510" s="86" t="s">
        <v>27</v>
      </c>
      <c r="G510" s="86">
        <f t="shared" si="30"/>
        <v>0</v>
      </c>
      <c r="I510" s="29">
        <f t="shared" si="31"/>
        <v>-1</v>
      </c>
      <c r="J510" s="86">
        <v>438</v>
      </c>
      <c r="K510" s="86">
        <v>0</v>
      </c>
      <c r="L510" s="84">
        <f>IF(I510=1,VLOOKUP(M510,'K Bracing'!$A$1:$F$6,MATCH(N510,'K Bracing'!$A$1:'K Bracing'!$F$1,0),FALSE), 99999)</f>
        <v>99999</v>
      </c>
      <c r="M510" s="86" t="s">
        <v>27</v>
      </c>
      <c r="N510" s="86" t="s">
        <v>27</v>
      </c>
      <c r="O510" s="86">
        <f t="shared" si="32"/>
        <v>0</v>
      </c>
      <c r="Q510" s="63"/>
      <c r="AD510" s="63"/>
    </row>
    <row r="511" spans="1:30" x14ac:dyDescent="0.25">
      <c r="A511" s="29">
        <f t="shared" si="29"/>
        <v>-1</v>
      </c>
      <c r="B511" s="86">
        <v>439</v>
      </c>
      <c r="C511" s="86">
        <v>0</v>
      </c>
      <c r="D511" s="84">
        <f>IF(A511=1, VLOOKUP(E511,'K Bracing'!$A$1:$F$6,MATCH(F511,'K Bracing'!$A$1:'K Bracing'!$F$1,0),FALSE),99999)</f>
        <v>99999</v>
      </c>
      <c r="E511" s="86" t="s">
        <v>27</v>
      </c>
      <c r="F511" s="86" t="s">
        <v>27</v>
      </c>
      <c r="G511" s="86">
        <f t="shared" si="30"/>
        <v>0</v>
      </c>
      <c r="I511" s="29">
        <f t="shared" si="31"/>
        <v>-1</v>
      </c>
      <c r="J511" s="86">
        <v>439</v>
      </c>
      <c r="K511" s="86">
        <v>0</v>
      </c>
      <c r="L511" s="84">
        <f>IF(I511=1,VLOOKUP(M511,'K Bracing'!$A$1:$F$6,MATCH(N511,'K Bracing'!$A$1:'K Bracing'!$F$1,0),FALSE), 99999)</f>
        <v>99999</v>
      </c>
      <c r="M511" s="86" t="s">
        <v>27</v>
      </c>
      <c r="N511" s="86" t="s">
        <v>27</v>
      </c>
      <c r="O511" s="86">
        <f t="shared" si="32"/>
        <v>0</v>
      </c>
      <c r="Q511" s="63"/>
      <c r="AD511" s="63"/>
    </row>
    <row r="512" spans="1:30" x14ac:dyDescent="0.25">
      <c r="A512" s="29">
        <f t="shared" si="29"/>
        <v>-1</v>
      </c>
      <c r="B512" s="86">
        <v>440</v>
      </c>
      <c r="C512" s="86">
        <v>0</v>
      </c>
      <c r="D512" s="84">
        <f>IF(A512=1, VLOOKUP(E512,'K Bracing'!$A$1:$F$6,MATCH(F512,'K Bracing'!$A$1:'K Bracing'!$F$1,0),FALSE),99999)</f>
        <v>99999</v>
      </c>
      <c r="E512" s="86" t="s">
        <v>27</v>
      </c>
      <c r="F512" s="86" t="s">
        <v>27</v>
      </c>
      <c r="G512" s="86">
        <f t="shared" si="30"/>
        <v>0</v>
      </c>
      <c r="I512" s="29">
        <f t="shared" si="31"/>
        <v>-1</v>
      </c>
      <c r="J512" s="86">
        <v>440</v>
      </c>
      <c r="K512" s="86">
        <v>0</v>
      </c>
      <c r="L512" s="84">
        <f>IF(I512=1,VLOOKUP(M512,'K Bracing'!$A$1:$F$6,MATCH(N512,'K Bracing'!$A$1:'K Bracing'!$F$1,0),FALSE), 99999)</f>
        <v>99999</v>
      </c>
      <c r="M512" s="86" t="s">
        <v>27</v>
      </c>
      <c r="N512" s="86" t="s">
        <v>27</v>
      </c>
      <c r="O512" s="86">
        <f t="shared" si="32"/>
        <v>0</v>
      </c>
      <c r="Q512" s="63"/>
      <c r="AD512" s="63"/>
    </row>
    <row r="513" spans="1:30" x14ac:dyDescent="0.25">
      <c r="A513" s="29">
        <f t="shared" si="29"/>
        <v>-1</v>
      </c>
      <c r="B513" s="86">
        <v>441</v>
      </c>
      <c r="C513" s="86">
        <v>0</v>
      </c>
      <c r="D513" s="84">
        <f>IF(A513=1, VLOOKUP(E513,'K Bracing'!$A$1:$F$6,MATCH(F513,'K Bracing'!$A$1:'K Bracing'!$F$1,0),FALSE),99999)</f>
        <v>99999</v>
      </c>
      <c r="E513" s="86" t="s">
        <v>27</v>
      </c>
      <c r="F513" s="86" t="s">
        <v>27</v>
      </c>
      <c r="G513" s="86">
        <f t="shared" si="30"/>
        <v>0</v>
      </c>
      <c r="I513" s="29">
        <f t="shared" si="31"/>
        <v>-1</v>
      </c>
      <c r="J513" s="86">
        <v>441</v>
      </c>
      <c r="K513" s="86">
        <v>0</v>
      </c>
      <c r="L513" s="84">
        <f>IF(I513=1,VLOOKUP(M513,'K Bracing'!$A$1:$F$6,MATCH(N513,'K Bracing'!$A$1:'K Bracing'!$F$1,0),FALSE), 99999)</f>
        <v>99999</v>
      </c>
      <c r="M513" s="86" t="s">
        <v>27</v>
      </c>
      <c r="N513" s="86" t="s">
        <v>27</v>
      </c>
      <c r="O513" s="86">
        <f t="shared" si="32"/>
        <v>0</v>
      </c>
      <c r="Q513" s="63"/>
      <c r="AD513" s="63"/>
    </row>
    <row r="514" spans="1:30" x14ac:dyDescent="0.25">
      <c r="A514" s="29">
        <f t="shared" si="29"/>
        <v>-1</v>
      </c>
      <c r="B514" s="86">
        <v>442</v>
      </c>
      <c r="C514" s="86">
        <v>0</v>
      </c>
      <c r="D514" s="84">
        <f>IF(A514=1, VLOOKUP(E514,'K Bracing'!$A$1:$F$6,MATCH(F514,'K Bracing'!$A$1:'K Bracing'!$F$1,0),FALSE),99999)</f>
        <v>99999</v>
      </c>
      <c r="E514" s="86" t="s">
        <v>27</v>
      </c>
      <c r="F514" s="86" t="s">
        <v>27</v>
      </c>
      <c r="G514" s="86">
        <f t="shared" si="30"/>
        <v>0</v>
      </c>
      <c r="I514" s="29">
        <f t="shared" si="31"/>
        <v>-1</v>
      </c>
      <c r="J514" s="86">
        <v>442</v>
      </c>
      <c r="K514" s="86">
        <v>0</v>
      </c>
      <c r="L514" s="84">
        <f>IF(I514=1,VLOOKUP(M514,'K Bracing'!$A$1:$F$6,MATCH(N514,'K Bracing'!$A$1:'K Bracing'!$F$1,0),FALSE), 99999)</f>
        <v>99999</v>
      </c>
      <c r="M514" s="86" t="s">
        <v>27</v>
      </c>
      <c r="N514" s="86" t="s">
        <v>27</v>
      </c>
      <c r="O514" s="86">
        <f t="shared" si="32"/>
        <v>0</v>
      </c>
      <c r="Q514" s="63"/>
      <c r="AD514" s="63"/>
    </row>
    <row r="515" spans="1:30" x14ac:dyDescent="0.25">
      <c r="A515" s="29">
        <f t="shared" si="29"/>
        <v>-1</v>
      </c>
      <c r="B515" s="86">
        <v>443</v>
      </c>
      <c r="C515" s="86">
        <v>0</v>
      </c>
      <c r="D515" s="84">
        <f>IF(A515=1, VLOOKUP(E515,'K Bracing'!$A$1:$F$6,MATCH(F515,'K Bracing'!$A$1:'K Bracing'!$F$1,0),FALSE),99999)</f>
        <v>99999</v>
      </c>
      <c r="E515" s="86" t="s">
        <v>27</v>
      </c>
      <c r="F515" s="86" t="s">
        <v>27</v>
      </c>
      <c r="G515" s="86">
        <f t="shared" si="30"/>
        <v>0</v>
      </c>
      <c r="I515" s="29">
        <f t="shared" si="31"/>
        <v>-1</v>
      </c>
      <c r="J515" s="86">
        <v>443</v>
      </c>
      <c r="K515" s="86">
        <v>0</v>
      </c>
      <c r="L515" s="84">
        <f>IF(I515=1,VLOOKUP(M515,'K Bracing'!$A$1:$F$6,MATCH(N515,'K Bracing'!$A$1:'K Bracing'!$F$1,0),FALSE), 99999)</f>
        <v>99999</v>
      </c>
      <c r="M515" s="86" t="s">
        <v>27</v>
      </c>
      <c r="N515" s="86" t="s">
        <v>27</v>
      </c>
      <c r="O515" s="86">
        <f t="shared" si="32"/>
        <v>0</v>
      </c>
      <c r="Q515" s="63"/>
      <c r="AD515" s="63"/>
    </row>
    <row r="516" spans="1:30" x14ac:dyDescent="0.25">
      <c r="A516" s="29">
        <f t="shared" si="29"/>
        <v>-1</v>
      </c>
      <c r="B516" s="86">
        <v>444</v>
      </c>
      <c r="C516" s="86">
        <v>0</v>
      </c>
      <c r="D516" s="84">
        <f>IF(A516=1, VLOOKUP(E516,'K Bracing'!$A$1:$F$6,MATCH(F516,'K Bracing'!$A$1:'K Bracing'!$F$1,0),FALSE),99999)</f>
        <v>99999</v>
      </c>
      <c r="E516" s="86" t="s">
        <v>27</v>
      </c>
      <c r="F516" s="86" t="s">
        <v>27</v>
      </c>
      <c r="G516" s="86">
        <f t="shared" si="30"/>
        <v>0</v>
      </c>
      <c r="I516" s="29">
        <f t="shared" si="31"/>
        <v>-1</v>
      </c>
      <c r="J516" s="86">
        <v>444</v>
      </c>
      <c r="K516" s="86">
        <v>0</v>
      </c>
      <c r="L516" s="84">
        <f>IF(I516=1,VLOOKUP(M516,'K Bracing'!$A$1:$F$6,MATCH(N516,'K Bracing'!$A$1:'K Bracing'!$F$1,0),FALSE), 99999)</f>
        <v>99999</v>
      </c>
      <c r="M516" s="86" t="s">
        <v>27</v>
      </c>
      <c r="N516" s="86" t="s">
        <v>27</v>
      </c>
      <c r="O516" s="86">
        <f t="shared" si="32"/>
        <v>0</v>
      </c>
      <c r="Q516" s="63"/>
      <c r="AD516" s="63"/>
    </row>
    <row r="517" spans="1:30" x14ac:dyDescent="0.25">
      <c r="A517" s="29">
        <f t="shared" si="29"/>
        <v>-1</v>
      </c>
      <c r="B517" s="86">
        <v>445</v>
      </c>
      <c r="C517" s="86">
        <v>0</v>
      </c>
      <c r="D517" s="84">
        <f>IF(A517=1, VLOOKUP(E517,'K Bracing'!$A$1:$F$6,MATCH(F517,'K Bracing'!$A$1:'K Bracing'!$F$1,0),FALSE),99999)</f>
        <v>99999</v>
      </c>
      <c r="E517" s="86" t="s">
        <v>27</v>
      </c>
      <c r="F517" s="86" t="s">
        <v>27</v>
      </c>
      <c r="G517" s="86">
        <f t="shared" si="30"/>
        <v>0</v>
      </c>
      <c r="I517" s="29">
        <f t="shared" si="31"/>
        <v>-1</v>
      </c>
      <c r="J517" s="86">
        <v>445</v>
      </c>
      <c r="K517" s="86">
        <v>0</v>
      </c>
      <c r="L517" s="84">
        <f>IF(I517=1,VLOOKUP(M517,'K Bracing'!$A$1:$F$6,MATCH(N517,'K Bracing'!$A$1:'K Bracing'!$F$1,0),FALSE), 99999)</f>
        <v>99999</v>
      </c>
      <c r="M517" s="86" t="s">
        <v>27</v>
      </c>
      <c r="N517" s="86" t="s">
        <v>27</v>
      </c>
      <c r="O517" s="86">
        <f t="shared" si="32"/>
        <v>0</v>
      </c>
      <c r="Q517" s="63"/>
      <c r="AD517" s="63"/>
    </row>
    <row r="518" spans="1:30" x14ac:dyDescent="0.25">
      <c r="A518" s="29">
        <f t="shared" si="29"/>
        <v>-1</v>
      </c>
      <c r="B518" s="86">
        <v>446</v>
      </c>
      <c r="C518" s="86">
        <v>0</v>
      </c>
      <c r="D518" s="84">
        <f>IF(A518=1, VLOOKUP(E518,'K Bracing'!$A$1:$F$6,MATCH(F518,'K Bracing'!$A$1:'K Bracing'!$F$1,0),FALSE),99999)</f>
        <v>99999</v>
      </c>
      <c r="E518" s="86" t="s">
        <v>27</v>
      </c>
      <c r="F518" s="86" t="s">
        <v>27</v>
      </c>
      <c r="G518" s="86">
        <f t="shared" si="30"/>
        <v>0</v>
      </c>
      <c r="I518" s="29">
        <f t="shared" si="31"/>
        <v>-1</v>
      </c>
      <c r="J518" s="86">
        <v>446</v>
      </c>
      <c r="K518" s="86">
        <v>0</v>
      </c>
      <c r="L518" s="84">
        <f>IF(I518=1,VLOOKUP(M518,'K Bracing'!$A$1:$F$6,MATCH(N518,'K Bracing'!$A$1:'K Bracing'!$F$1,0),FALSE), 99999)</f>
        <v>99999</v>
      </c>
      <c r="M518" s="86" t="s">
        <v>27</v>
      </c>
      <c r="N518" s="86" t="s">
        <v>27</v>
      </c>
      <c r="O518" s="86">
        <f t="shared" si="32"/>
        <v>0</v>
      </c>
      <c r="Q518" s="63"/>
      <c r="AD518" s="63"/>
    </row>
    <row r="519" spans="1:30" x14ac:dyDescent="0.25">
      <c r="A519" s="29">
        <f t="shared" si="29"/>
        <v>-1</v>
      </c>
      <c r="B519" s="86">
        <v>447</v>
      </c>
      <c r="C519" s="86">
        <v>0</v>
      </c>
      <c r="D519" s="84">
        <f>IF(A519=1, VLOOKUP(E519,'K Bracing'!$A$1:$F$6,MATCH(F519,'K Bracing'!$A$1:'K Bracing'!$F$1,0),FALSE),99999)</f>
        <v>99999</v>
      </c>
      <c r="E519" s="86" t="s">
        <v>27</v>
      </c>
      <c r="F519" s="86" t="s">
        <v>27</v>
      </c>
      <c r="G519" s="86">
        <f t="shared" si="30"/>
        <v>0</v>
      </c>
      <c r="I519" s="29">
        <f t="shared" si="31"/>
        <v>-1</v>
      </c>
      <c r="J519" s="86">
        <v>447</v>
      </c>
      <c r="K519" s="86">
        <v>0</v>
      </c>
      <c r="L519" s="84">
        <f>IF(I519=1,VLOOKUP(M519,'K Bracing'!$A$1:$F$6,MATCH(N519,'K Bracing'!$A$1:'K Bracing'!$F$1,0),FALSE), 99999)</f>
        <v>99999</v>
      </c>
      <c r="M519" s="86" t="s">
        <v>27</v>
      </c>
      <c r="N519" s="86" t="s">
        <v>27</v>
      </c>
      <c r="O519" s="86">
        <f t="shared" si="32"/>
        <v>0</v>
      </c>
      <c r="Q519" s="63"/>
      <c r="AD519" s="63"/>
    </row>
    <row r="520" spans="1:30" x14ac:dyDescent="0.25">
      <c r="A520" s="29">
        <f t="shared" si="29"/>
        <v>-1</v>
      </c>
      <c r="B520" s="86">
        <v>448</v>
      </c>
      <c r="C520" s="86">
        <v>0</v>
      </c>
      <c r="D520" s="84">
        <f>IF(A520=1, VLOOKUP(E520,'K Bracing'!$A$1:$F$6,MATCH(F520,'K Bracing'!$A$1:'K Bracing'!$F$1,0),FALSE),99999)</f>
        <v>99999</v>
      </c>
      <c r="E520" s="86" t="s">
        <v>27</v>
      </c>
      <c r="F520" s="86" t="s">
        <v>27</v>
      </c>
      <c r="G520" s="86">
        <f t="shared" si="30"/>
        <v>0</v>
      </c>
      <c r="I520" s="29">
        <f t="shared" si="31"/>
        <v>-1</v>
      </c>
      <c r="J520" s="86">
        <v>448</v>
      </c>
      <c r="K520" s="86">
        <v>0</v>
      </c>
      <c r="L520" s="84">
        <f>IF(I520=1,VLOOKUP(M520,'K Bracing'!$A$1:$F$6,MATCH(N520,'K Bracing'!$A$1:'K Bracing'!$F$1,0),FALSE), 99999)</f>
        <v>99999</v>
      </c>
      <c r="M520" s="86" t="s">
        <v>27</v>
      </c>
      <c r="N520" s="86" t="s">
        <v>27</v>
      </c>
      <c r="O520" s="86">
        <f t="shared" si="32"/>
        <v>0</v>
      </c>
      <c r="Q520" s="63"/>
      <c r="AD520" s="63"/>
    </row>
    <row r="521" spans="1:30" x14ac:dyDescent="0.25">
      <c r="A521" s="29">
        <f t="shared" ref="A521:A584" si="33">IF($J$52-B521&gt;=0, 1, -1)</f>
        <v>-1</v>
      </c>
      <c r="B521" s="86">
        <v>449</v>
      </c>
      <c r="C521" s="86">
        <v>0</v>
      </c>
      <c r="D521" s="84">
        <f>IF(A521=1, VLOOKUP(E521,'K Bracing'!$A$1:$F$6,MATCH(F521,'K Bracing'!$A$1:'K Bracing'!$F$1,0),FALSE),99999)</f>
        <v>99999</v>
      </c>
      <c r="E521" s="86" t="s">
        <v>27</v>
      </c>
      <c r="F521" s="86" t="s">
        <v>27</v>
      </c>
      <c r="G521" s="86">
        <f t="shared" ref="G521:G584" si="34">D521*A521*C521/$H$46</f>
        <v>0</v>
      </c>
      <c r="I521" s="29">
        <f t="shared" ref="I521:I584" si="35">IF($J$54-J521&gt;=0, 1, -1)</f>
        <v>-1</v>
      </c>
      <c r="J521" s="86">
        <v>449</v>
      </c>
      <c r="K521" s="86">
        <v>0</v>
      </c>
      <c r="L521" s="84">
        <f>IF(I521=1,VLOOKUP(M521,'K Bracing'!$A$1:$F$6,MATCH(N521,'K Bracing'!$A$1:'K Bracing'!$F$1,0),FALSE), 99999)</f>
        <v>99999</v>
      </c>
      <c r="M521" s="86" t="s">
        <v>27</v>
      </c>
      <c r="N521" s="86" t="s">
        <v>27</v>
      </c>
      <c r="O521" s="86">
        <f t="shared" ref="O521:O584" si="36">L521*K521*I521/$H$47</f>
        <v>0</v>
      </c>
      <c r="Q521" s="63"/>
      <c r="AD521" s="63"/>
    </row>
    <row r="522" spans="1:30" x14ac:dyDescent="0.25">
      <c r="A522" s="29">
        <f t="shared" si="33"/>
        <v>-1</v>
      </c>
      <c r="B522" s="86">
        <v>450</v>
      </c>
      <c r="C522" s="86">
        <v>0</v>
      </c>
      <c r="D522" s="84">
        <f>IF(A522=1, VLOOKUP(E522,'K Bracing'!$A$1:$F$6,MATCH(F522,'K Bracing'!$A$1:'K Bracing'!$F$1,0),FALSE),99999)</f>
        <v>99999</v>
      </c>
      <c r="E522" s="86" t="s">
        <v>27</v>
      </c>
      <c r="F522" s="86" t="s">
        <v>27</v>
      </c>
      <c r="G522" s="86">
        <f t="shared" si="34"/>
        <v>0</v>
      </c>
      <c r="I522" s="29">
        <f t="shared" si="35"/>
        <v>-1</v>
      </c>
      <c r="J522" s="86">
        <v>450</v>
      </c>
      <c r="K522" s="86">
        <v>0</v>
      </c>
      <c r="L522" s="84">
        <f>IF(I522=1,VLOOKUP(M522,'K Bracing'!$A$1:$F$6,MATCH(N522,'K Bracing'!$A$1:'K Bracing'!$F$1,0),FALSE), 99999)</f>
        <v>99999</v>
      </c>
      <c r="M522" s="86" t="s">
        <v>27</v>
      </c>
      <c r="N522" s="86" t="s">
        <v>27</v>
      </c>
      <c r="O522" s="86">
        <f t="shared" si="36"/>
        <v>0</v>
      </c>
      <c r="Q522" s="63"/>
      <c r="AD522" s="63"/>
    </row>
    <row r="523" spans="1:30" x14ac:dyDescent="0.25">
      <c r="A523" s="29">
        <f t="shared" si="33"/>
        <v>-1</v>
      </c>
      <c r="B523" s="86">
        <v>451</v>
      </c>
      <c r="C523" s="86">
        <v>0</v>
      </c>
      <c r="D523" s="84">
        <f>IF(A523=1, VLOOKUP(E523,'K Bracing'!$A$1:$F$6,MATCH(F523,'K Bracing'!$A$1:'K Bracing'!$F$1,0),FALSE),99999)</f>
        <v>99999</v>
      </c>
      <c r="E523" s="86" t="s">
        <v>27</v>
      </c>
      <c r="F523" s="86" t="s">
        <v>27</v>
      </c>
      <c r="G523" s="86">
        <f t="shared" si="34"/>
        <v>0</v>
      </c>
      <c r="I523" s="29">
        <f t="shared" si="35"/>
        <v>-1</v>
      </c>
      <c r="J523" s="86">
        <v>451</v>
      </c>
      <c r="K523" s="86">
        <v>0</v>
      </c>
      <c r="L523" s="84">
        <f>IF(I523=1,VLOOKUP(M523,'K Bracing'!$A$1:$F$6,MATCH(N523,'K Bracing'!$A$1:'K Bracing'!$F$1,0),FALSE), 99999)</f>
        <v>99999</v>
      </c>
      <c r="M523" s="86" t="s">
        <v>27</v>
      </c>
      <c r="N523" s="86" t="s">
        <v>27</v>
      </c>
      <c r="O523" s="86">
        <f t="shared" si="36"/>
        <v>0</v>
      </c>
      <c r="Q523" s="63"/>
      <c r="AD523" s="63"/>
    </row>
    <row r="524" spans="1:30" x14ac:dyDescent="0.25">
      <c r="A524" s="29">
        <f t="shared" si="33"/>
        <v>-1</v>
      </c>
      <c r="B524" s="86">
        <v>452</v>
      </c>
      <c r="C524" s="86">
        <v>0</v>
      </c>
      <c r="D524" s="84">
        <f>IF(A524=1, VLOOKUP(E524,'K Bracing'!$A$1:$F$6,MATCH(F524,'K Bracing'!$A$1:'K Bracing'!$F$1,0),FALSE),99999)</f>
        <v>99999</v>
      </c>
      <c r="E524" s="86" t="s">
        <v>27</v>
      </c>
      <c r="F524" s="86" t="s">
        <v>27</v>
      </c>
      <c r="G524" s="86">
        <f t="shared" si="34"/>
        <v>0</v>
      </c>
      <c r="I524" s="29">
        <f t="shared" si="35"/>
        <v>-1</v>
      </c>
      <c r="J524" s="86">
        <v>452</v>
      </c>
      <c r="K524" s="86">
        <v>0</v>
      </c>
      <c r="L524" s="84">
        <f>IF(I524=1,VLOOKUP(M524,'K Bracing'!$A$1:$F$6,MATCH(N524,'K Bracing'!$A$1:'K Bracing'!$F$1,0),FALSE), 99999)</f>
        <v>99999</v>
      </c>
      <c r="M524" s="86" t="s">
        <v>27</v>
      </c>
      <c r="N524" s="86" t="s">
        <v>27</v>
      </c>
      <c r="O524" s="86">
        <f t="shared" si="36"/>
        <v>0</v>
      </c>
      <c r="Q524" s="63"/>
      <c r="AD524" s="63"/>
    </row>
    <row r="525" spans="1:30" x14ac:dyDescent="0.25">
      <c r="A525" s="29">
        <f t="shared" si="33"/>
        <v>-1</v>
      </c>
      <c r="B525" s="86">
        <v>453</v>
      </c>
      <c r="C525" s="86">
        <v>0</v>
      </c>
      <c r="D525" s="84">
        <f>IF(A525=1, VLOOKUP(E525,'K Bracing'!$A$1:$F$6,MATCH(F525,'K Bracing'!$A$1:'K Bracing'!$F$1,0),FALSE),99999)</f>
        <v>99999</v>
      </c>
      <c r="E525" s="86" t="s">
        <v>27</v>
      </c>
      <c r="F525" s="86" t="s">
        <v>27</v>
      </c>
      <c r="G525" s="86">
        <f t="shared" si="34"/>
        <v>0</v>
      </c>
      <c r="I525" s="29">
        <f t="shared" si="35"/>
        <v>-1</v>
      </c>
      <c r="J525" s="86">
        <v>453</v>
      </c>
      <c r="K525" s="86">
        <v>0</v>
      </c>
      <c r="L525" s="84">
        <f>IF(I525=1,VLOOKUP(M525,'K Bracing'!$A$1:$F$6,MATCH(N525,'K Bracing'!$A$1:'K Bracing'!$F$1,0),FALSE), 99999)</f>
        <v>99999</v>
      </c>
      <c r="M525" s="86" t="s">
        <v>27</v>
      </c>
      <c r="N525" s="86" t="s">
        <v>27</v>
      </c>
      <c r="O525" s="86">
        <f t="shared" si="36"/>
        <v>0</v>
      </c>
      <c r="Q525" s="63"/>
      <c r="AD525" s="63"/>
    </row>
    <row r="526" spans="1:30" x14ac:dyDescent="0.25">
      <c r="A526" s="29">
        <f t="shared" si="33"/>
        <v>-1</v>
      </c>
      <c r="B526" s="86">
        <v>454</v>
      </c>
      <c r="C526" s="86">
        <v>0</v>
      </c>
      <c r="D526" s="84">
        <f>IF(A526=1, VLOOKUP(E526,'K Bracing'!$A$1:$F$6,MATCH(F526,'K Bracing'!$A$1:'K Bracing'!$F$1,0),FALSE),99999)</f>
        <v>99999</v>
      </c>
      <c r="E526" s="86" t="s">
        <v>27</v>
      </c>
      <c r="F526" s="86" t="s">
        <v>27</v>
      </c>
      <c r="G526" s="86">
        <f t="shared" si="34"/>
        <v>0</v>
      </c>
      <c r="I526" s="29">
        <f t="shared" si="35"/>
        <v>-1</v>
      </c>
      <c r="J526" s="86">
        <v>454</v>
      </c>
      <c r="K526" s="86">
        <v>0</v>
      </c>
      <c r="L526" s="84">
        <f>IF(I526=1,VLOOKUP(M526,'K Bracing'!$A$1:$F$6,MATCH(N526,'K Bracing'!$A$1:'K Bracing'!$F$1,0),FALSE), 99999)</f>
        <v>99999</v>
      </c>
      <c r="M526" s="86" t="s">
        <v>27</v>
      </c>
      <c r="N526" s="86" t="s">
        <v>27</v>
      </c>
      <c r="O526" s="86">
        <f t="shared" si="36"/>
        <v>0</v>
      </c>
      <c r="Q526" s="63"/>
      <c r="AD526" s="63"/>
    </row>
    <row r="527" spans="1:30" x14ac:dyDescent="0.25">
      <c r="A527" s="29">
        <f t="shared" si="33"/>
        <v>-1</v>
      </c>
      <c r="B527" s="86">
        <v>455</v>
      </c>
      <c r="C527" s="86">
        <v>0</v>
      </c>
      <c r="D527" s="84">
        <f>IF(A527=1, VLOOKUP(E527,'K Bracing'!$A$1:$F$6,MATCH(F527,'K Bracing'!$A$1:'K Bracing'!$F$1,0),FALSE),99999)</f>
        <v>99999</v>
      </c>
      <c r="E527" s="86" t="s">
        <v>27</v>
      </c>
      <c r="F527" s="86" t="s">
        <v>27</v>
      </c>
      <c r="G527" s="86">
        <f t="shared" si="34"/>
        <v>0</v>
      </c>
      <c r="I527" s="29">
        <f t="shared" si="35"/>
        <v>-1</v>
      </c>
      <c r="J527" s="86">
        <v>455</v>
      </c>
      <c r="K527" s="86">
        <v>0</v>
      </c>
      <c r="L527" s="84">
        <f>IF(I527=1,VLOOKUP(M527,'K Bracing'!$A$1:$F$6,MATCH(N527,'K Bracing'!$A$1:'K Bracing'!$F$1,0),FALSE), 99999)</f>
        <v>99999</v>
      </c>
      <c r="M527" s="86" t="s">
        <v>27</v>
      </c>
      <c r="N527" s="86" t="s">
        <v>27</v>
      </c>
      <c r="O527" s="86">
        <f t="shared" si="36"/>
        <v>0</v>
      </c>
      <c r="Q527" s="63"/>
      <c r="AD527" s="63"/>
    </row>
    <row r="528" spans="1:30" x14ac:dyDescent="0.25">
      <c r="A528" s="29">
        <f t="shared" si="33"/>
        <v>-1</v>
      </c>
      <c r="B528" s="86">
        <v>456</v>
      </c>
      <c r="C528" s="86">
        <v>0</v>
      </c>
      <c r="D528" s="84">
        <f>IF(A528=1, VLOOKUP(E528,'K Bracing'!$A$1:$F$6,MATCH(F528,'K Bracing'!$A$1:'K Bracing'!$F$1,0),FALSE),99999)</f>
        <v>99999</v>
      </c>
      <c r="E528" s="86" t="s">
        <v>27</v>
      </c>
      <c r="F528" s="86" t="s">
        <v>27</v>
      </c>
      <c r="G528" s="86">
        <f t="shared" si="34"/>
        <v>0</v>
      </c>
      <c r="I528" s="29">
        <f t="shared" si="35"/>
        <v>-1</v>
      </c>
      <c r="J528" s="86">
        <v>456</v>
      </c>
      <c r="K528" s="86">
        <v>0</v>
      </c>
      <c r="L528" s="84">
        <f>IF(I528=1,VLOOKUP(M528,'K Bracing'!$A$1:$F$6,MATCH(N528,'K Bracing'!$A$1:'K Bracing'!$F$1,0),FALSE), 99999)</f>
        <v>99999</v>
      </c>
      <c r="M528" s="86" t="s">
        <v>27</v>
      </c>
      <c r="N528" s="86" t="s">
        <v>27</v>
      </c>
      <c r="O528" s="86">
        <f t="shared" si="36"/>
        <v>0</v>
      </c>
      <c r="Q528" s="63"/>
      <c r="AD528" s="63"/>
    </row>
    <row r="529" spans="1:30" x14ac:dyDescent="0.25">
      <c r="A529" s="29">
        <f t="shared" si="33"/>
        <v>-1</v>
      </c>
      <c r="B529" s="86">
        <v>457</v>
      </c>
      <c r="C529" s="86">
        <v>0</v>
      </c>
      <c r="D529" s="84">
        <f>IF(A529=1, VLOOKUP(E529,'K Bracing'!$A$1:$F$6,MATCH(F529,'K Bracing'!$A$1:'K Bracing'!$F$1,0),FALSE),99999)</f>
        <v>99999</v>
      </c>
      <c r="E529" s="86" t="s">
        <v>27</v>
      </c>
      <c r="F529" s="86" t="s">
        <v>27</v>
      </c>
      <c r="G529" s="86">
        <f t="shared" si="34"/>
        <v>0</v>
      </c>
      <c r="I529" s="29">
        <f t="shared" si="35"/>
        <v>-1</v>
      </c>
      <c r="J529" s="86">
        <v>457</v>
      </c>
      <c r="K529" s="86">
        <v>0</v>
      </c>
      <c r="L529" s="84">
        <f>IF(I529=1,VLOOKUP(M529,'K Bracing'!$A$1:$F$6,MATCH(N529,'K Bracing'!$A$1:'K Bracing'!$F$1,0),FALSE), 99999)</f>
        <v>99999</v>
      </c>
      <c r="M529" s="86" t="s">
        <v>27</v>
      </c>
      <c r="N529" s="86" t="s">
        <v>27</v>
      </c>
      <c r="O529" s="86">
        <f t="shared" si="36"/>
        <v>0</v>
      </c>
      <c r="Q529" s="63"/>
      <c r="AD529" s="63"/>
    </row>
    <row r="530" spans="1:30" x14ac:dyDescent="0.25">
      <c r="A530" s="29">
        <f t="shared" si="33"/>
        <v>-1</v>
      </c>
      <c r="B530" s="86">
        <v>458</v>
      </c>
      <c r="C530" s="86">
        <v>0</v>
      </c>
      <c r="D530" s="84">
        <f>IF(A530=1, VLOOKUP(E530,'K Bracing'!$A$1:$F$6,MATCH(F530,'K Bracing'!$A$1:'K Bracing'!$F$1,0),FALSE),99999)</f>
        <v>99999</v>
      </c>
      <c r="E530" s="86" t="s">
        <v>27</v>
      </c>
      <c r="F530" s="86" t="s">
        <v>27</v>
      </c>
      <c r="G530" s="86">
        <f t="shared" si="34"/>
        <v>0</v>
      </c>
      <c r="I530" s="29">
        <f t="shared" si="35"/>
        <v>-1</v>
      </c>
      <c r="J530" s="86">
        <v>458</v>
      </c>
      <c r="K530" s="86">
        <v>0</v>
      </c>
      <c r="L530" s="84">
        <f>IF(I530=1,VLOOKUP(M530,'K Bracing'!$A$1:$F$6,MATCH(N530,'K Bracing'!$A$1:'K Bracing'!$F$1,0),FALSE), 99999)</f>
        <v>99999</v>
      </c>
      <c r="M530" s="86" t="s">
        <v>27</v>
      </c>
      <c r="N530" s="86" t="s">
        <v>27</v>
      </c>
      <c r="O530" s="86">
        <f t="shared" si="36"/>
        <v>0</v>
      </c>
      <c r="Q530" s="63"/>
      <c r="AD530" s="63"/>
    </row>
    <row r="531" spans="1:30" x14ac:dyDescent="0.25">
      <c r="A531" s="29">
        <f t="shared" si="33"/>
        <v>-1</v>
      </c>
      <c r="B531" s="86">
        <v>459</v>
      </c>
      <c r="C531" s="86">
        <v>0</v>
      </c>
      <c r="D531" s="84">
        <f>IF(A531=1, VLOOKUP(E531,'K Bracing'!$A$1:$F$6,MATCH(F531,'K Bracing'!$A$1:'K Bracing'!$F$1,0),FALSE),99999)</f>
        <v>99999</v>
      </c>
      <c r="E531" s="86" t="s">
        <v>27</v>
      </c>
      <c r="F531" s="86" t="s">
        <v>27</v>
      </c>
      <c r="G531" s="86">
        <f t="shared" si="34"/>
        <v>0</v>
      </c>
      <c r="I531" s="29">
        <f t="shared" si="35"/>
        <v>-1</v>
      </c>
      <c r="J531" s="86">
        <v>459</v>
      </c>
      <c r="K531" s="86">
        <v>0</v>
      </c>
      <c r="L531" s="84">
        <f>IF(I531=1,VLOOKUP(M531,'K Bracing'!$A$1:$F$6,MATCH(N531,'K Bracing'!$A$1:'K Bracing'!$F$1,0),FALSE), 99999)</f>
        <v>99999</v>
      </c>
      <c r="M531" s="86" t="s">
        <v>27</v>
      </c>
      <c r="N531" s="86" t="s">
        <v>27</v>
      </c>
      <c r="O531" s="86">
        <f t="shared" si="36"/>
        <v>0</v>
      </c>
      <c r="Q531" s="63"/>
      <c r="AD531" s="63"/>
    </row>
    <row r="532" spans="1:30" x14ac:dyDescent="0.25">
      <c r="A532" s="29">
        <f t="shared" si="33"/>
        <v>-1</v>
      </c>
      <c r="B532" s="86">
        <v>460</v>
      </c>
      <c r="C532" s="86">
        <v>0</v>
      </c>
      <c r="D532" s="84">
        <f>IF(A532=1, VLOOKUP(E532,'K Bracing'!$A$1:$F$6,MATCH(F532,'K Bracing'!$A$1:'K Bracing'!$F$1,0),FALSE),99999)</f>
        <v>99999</v>
      </c>
      <c r="E532" s="86" t="s">
        <v>27</v>
      </c>
      <c r="F532" s="86" t="s">
        <v>27</v>
      </c>
      <c r="G532" s="86">
        <f t="shared" si="34"/>
        <v>0</v>
      </c>
      <c r="I532" s="29">
        <f t="shared" si="35"/>
        <v>-1</v>
      </c>
      <c r="J532" s="86">
        <v>460</v>
      </c>
      <c r="K532" s="86">
        <v>0</v>
      </c>
      <c r="L532" s="84">
        <f>IF(I532=1,VLOOKUP(M532,'K Bracing'!$A$1:$F$6,MATCH(N532,'K Bracing'!$A$1:'K Bracing'!$F$1,0),FALSE), 99999)</f>
        <v>99999</v>
      </c>
      <c r="M532" s="86" t="s">
        <v>27</v>
      </c>
      <c r="N532" s="86" t="s">
        <v>27</v>
      </c>
      <c r="O532" s="86">
        <f t="shared" si="36"/>
        <v>0</v>
      </c>
      <c r="Q532" s="63"/>
      <c r="AD532" s="63"/>
    </row>
    <row r="533" spans="1:30" x14ac:dyDescent="0.25">
      <c r="A533" s="29">
        <f t="shared" si="33"/>
        <v>-1</v>
      </c>
      <c r="B533" s="86">
        <v>461</v>
      </c>
      <c r="C533" s="86">
        <v>0</v>
      </c>
      <c r="D533" s="84">
        <f>IF(A533=1, VLOOKUP(E533,'K Bracing'!$A$1:$F$6,MATCH(F533,'K Bracing'!$A$1:'K Bracing'!$F$1,0),FALSE),99999)</f>
        <v>99999</v>
      </c>
      <c r="E533" s="86" t="s">
        <v>27</v>
      </c>
      <c r="F533" s="86" t="s">
        <v>27</v>
      </c>
      <c r="G533" s="86">
        <f t="shared" si="34"/>
        <v>0</v>
      </c>
      <c r="I533" s="29">
        <f t="shared" si="35"/>
        <v>-1</v>
      </c>
      <c r="J533" s="86">
        <v>461</v>
      </c>
      <c r="K533" s="86">
        <v>0</v>
      </c>
      <c r="L533" s="84">
        <f>IF(I533=1,VLOOKUP(M533,'K Bracing'!$A$1:$F$6,MATCH(N533,'K Bracing'!$A$1:'K Bracing'!$F$1,0),FALSE), 99999)</f>
        <v>99999</v>
      </c>
      <c r="M533" s="86" t="s">
        <v>27</v>
      </c>
      <c r="N533" s="86" t="s">
        <v>27</v>
      </c>
      <c r="O533" s="86">
        <f t="shared" si="36"/>
        <v>0</v>
      </c>
      <c r="Q533" s="63"/>
      <c r="AD533" s="63"/>
    </row>
    <row r="534" spans="1:30" x14ac:dyDescent="0.25">
      <c r="A534" s="29">
        <f t="shared" si="33"/>
        <v>-1</v>
      </c>
      <c r="B534" s="86">
        <v>462</v>
      </c>
      <c r="C534" s="86">
        <v>0</v>
      </c>
      <c r="D534" s="84">
        <f>IF(A534=1, VLOOKUP(E534,'K Bracing'!$A$1:$F$6,MATCH(F534,'K Bracing'!$A$1:'K Bracing'!$F$1,0),FALSE),99999)</f>
        <v>99999</v>
      </c>
      <c r="E534" s="86" t="s">
        <v>27</v>
      </c>
      <c r="F534" s="86" t="s">
        <v>27</v>
      </c>
      <c r="G534" s="86">
        <f t="shared" si="34"/>
        <v>0</v>
      </c>
      <c r="I534" s="29">
        <f t="shared" si="35"/>
        <v>-1</v>
      </c>
      <c r="J534" s="86">
        <v>462</v>
      </c>
      <c r="K534" s="86">
        <v>0</v>
      </c>
      <c r="L534" s="84">
        <f>IF(I534=1,VLOOKUP(M534,'K Bracing'!$A$1:$F$6,MATCH(N534,'K Bracing'!$A$1:'K Bracing'!$F$1,0),FALSE), 99999)</f>
        <v>99999</v>
      </c>
      <c r="M534" s="86" t="s">
        <v>27</v>
      </c>
      <c r="N534" s="86" t="s">
        <v>27</v>
      </c>
      <c r="O534" s="86">
        <f t="shared" si="36"/>
        <v>0</v>
      </c>
      <c r="Q534" s="63"/>
      <c r="AD534" s="63"/>
    </row>
    <row r="535" spans="1:30" x14ac:dyDescent="0.25">
      <c r="A535" s="29">
        <f t="shared" si="33"/>
        <v>-1</v>
      </c>
      <c r="B535" s="86">
        <v>463</v>
      </c>
      <c r="C535" s="86">
        <v>0</v>
      </c>
      <c r="D535" s="84">
        <f>IF(A535=1, VLOOKUP(E535,'K Bracing'!$A$1:$F$6,MATCH(F535,'K Bracing'!$A$1:'K Bracing'!$F$1,0),FALSE),99999)</f>
        <v>99999</v>
      </c>
      <c r="E535" s="86" t="s">
        <v>27</v>
      </c>
      <c r="F535" s="86" t="s">
        <v>27</v>
      </c>
      <c r="G535" s="86">
        <f t="shared" si="34"/>
        <v>0</v>
      </c>
      <c r="I535" s="29">
        <f t="shared" si="35"/>
        <v>-1</v>
      </c>
      <c r="J535" s="86">
        <v>463</v>
      </c>
      <c r="K535" s="86">
        <v>0</v>
      </c>
      <c r="L535" s="84">
        <f>IF(I535=1,VLOOKUP(M535,'K Bracing'!$A$1:$F$6,MATCH(N535,'K Bracing'!$A$1:'K Bracing'!$F$1,0),FALSE), 99999)</f>
        <v>99999</v>
      </c>
      <c r="M535" s="86" t="s">
        <v>27</v>
      </c>
      <c r="N535" s="86" t="s">
        <v>27</v>
      </c>
      <c r="O535" s="86">
        <f t="shared" si="36"/>
        <v>0</v>
      </c>
      <c r="Q535" s="63"/>
      <c r="AD535" s="63"/>
    </row>
    <row r="536" spans="1:30" x14ac:dyDescent="0.25">
      <c r="A536" s="29">
        <f t="shared" si="33"/>
        <v>-1</v>
      </c>
      <c r="B536" s="86">
        <v>464</v>
      </c>
      <c r="C536" s="86">
        <v>0</v>
      </c>
      <c r="D536" s="84">
        <f>IF(A536=1, VLOOKUP(E536,'K Bracing'!$A$1:$F$6,MATCH(F536,'K Bracing'!$A$1:'K Bracing'!$F$1,0),FALSE),99999)</f>
        <v>99999</v>
      </c>
      <c r="E536" s="86" t="s">
        <v>27</v>
      </c>
      <c r="F536" s="86" t="s">
        <v>27</v>
      </c>
      <c r="G536" s="86">
        <f t="shared" si="34"/>
        <v>0</v>
      </c>
      <c r="I536" s="29">
        <f t="shared" si="35"/>
        <v>-1</v>
      </c>
      <c r="J536" s="86">
        <v>464</v>
      </c>
      <c r="K536" s="86">
        <v>0</v>
      </c>
      <c r="L536" s="84">
        <f>IF(I536=1,VLOOKUP(M536,'K Bracing'!$A$1:$F$6,MATCH(N536,'K Bracing'!$A$1:'K Bracing'!$F$1,0),FALSE), 99999)</f>
        <v>99999</v>
      </c>
      <c r="M536" s="86" t="s">
        <v>27</v>
      </c>
      <c r="N536" s="86" t="s">
        <v>27</v>
      </c>
      <c r="O536" s="86">
        <f t="shared" si="36"/>
        <v>0</v>
      </c>
      <c r="Q536" s="63"/>
      <c r="AD536" s="63"/>
    </row>
    <row r="537" spans="1:30" x14ac:dyDescent="0.25">
      <c r="A537" s="29">
        <f t="shared" si="33"/>
        <v>-1</v>
      </c>
      <c r="B537" s="86">
        <v>465</v>
      </c>
      <c r="C537" s="86">
        <v>0</v>
      </c>
      <c r="D537" s="84">
        <f>IF(A537=1, VLOOKUP(E537,'K Bracing'!$A$1:$F$6,MATCH(F537,'K Bracing'!$A$1:'K Bracing'!$F$1,0),FALSE),99999)</f>
        <v>99999</v>
      </c>
      <c r="E537" s="86" t="s">
        <v>27</v>
      </c>
      <c r="F537" s="86" t="s">
        <v>27</v>
      </c>
      <c r="G537" s="86">
        <f t="shared" si="34"/>
        <v>0</v>
      </c>
      <c r="I537" s="29">
        <f t="shared" si="35"/>
        <v>-1</v>
      </c>
      <c r="J537" s="86">
        <v>465</v>
      </c>
      <c r="K537" s="86">
        <v>0</v>
      </c>
      <c r="L537" s="84">
        <f>IF(I537=1,VLOOKUP(M537,'K Bracing'!$A$1:$F$6,MATCH(N537,'K Bracing'!$A$1:'K Bracing'!$F$1,0),FALSE), 99999)</f>
        <v>99999</v>
      </c>
      <c r="M537" s="86" t="s">
        <v>27</v>
      </c>
      <c r="N537" s="86" t="s">
        <v>27</v>
      </c>
      <c r="O537" s="86">
        <f t="shared" si="36"/>
        <v>0</v>
      </c>
      <c r="Q537" s="63"/>
      <c r="AD537" s="63"/>
    </row>
    <row r="538" spans="1:30" x14ac:dyDescent="0.25">
      <c r="A538" s="29">
        <f t="shared" si="33"/>
        <v>-1</v>
      </c>
      <c r="B538" s="86">
        <v>466</v>
      </c>
      <c r="C538" s="86">
        <v>0</v>
      </c>
      <c r="D538" s="84">
        <f>IF(A538=1, VLOOKUP(E538,'K Bracing'!$A$1:$F$6,MATCH(F538,'K Bracing'!$A$1:'K Bracing'!$F$1,0),FALSE),99999)</f>
        <v>99999</v>
      </c>
      <c r="E538" s="86" t="s">
        <v>27</v>
      </c>
      <c r="F538" s="86" t="s">
        <v>27</v>
      </c>
      <c r="G538" s="86">
        <f t="shared" si="34"/>
        <v>0</v>
      </c>
      <c r="I538" s="29">
        <f t="shared" si="35"/>
        <v>-1</v>
      </c>
      <c r="J538" s="86">
        <v>466</v>
      </c>
      <c r="K538" s="86">
        <v>0</v>
      </c>
      <c r="L538" s="84">
        <f>IF(I538=1,VLOOKUP(M538,'K Bracing'!$A$1:$F$6,MATCH(N538,'K Bracing'!$A$1:'K Bracing'!$F$1,0),FALSE), 99999)</f>
        <v>99999</v>
      </c>
      <c r="M538" s="86" t="s">
        <v>27</v>
      </c>
      <c r="N538" s="86" t="s">
        <v>27</v>
      </c>
      <c r="O538" s="86">
        <f t="shared" si="36"/>
        <v>0</v>
      </c>
      <c r="Q538" s="63"/>
      <c r="AD538" s="63"/>
    </row>
    <row r="539" spans="1:30" x14ac:dyDescent="0.25">
      <c r="A539" s="29">
        <f t="shared" si="33"/>
        <v>-1</v>
      </c>
      <c r="B539" s="86">
        <v>467</v>
      </c>
      <c r="C539" s="86">
        <v>0</v>
      </c>
      <c r="D539" s="84">
        <f>IF(A539=1, VLOOKUP(E539,'K Bracing'!$A$1:$F$6,MATCH(F539,'K Bracing'!$A$1:'K Bracing'!$F$1,0),FALSE),99999)</f>
        <v>99999</v>
      </c>
      <c r="E539" s="86" t="s">
        <v>27</v>
      </c>
      <c r="F539" s="86" t="s">
        <v>27</v>
      </c>
      <c r="G539" s="86">
        <f t="shared" si="34"/>
        <v>0</v>
      </c>
      <c r="I539" s="29">
        <f t="shared" si="35"/>
        <v>-1</v>
      </c>
      <c r="J539" s="86">
        <v>467</v>
      </c>
      <c r="K539" s="86">
        <v>0</v>
      </c>
      <c r="L539" s="84">
        <f>IF(I539=1,VLOOKUP(M539,'K Bracing'!$A$1:$F$6,MATCH(N539,'K Bracing'!$A$1:'K Bracing'!$F$1,0),FALSE), 99999)</f>
        <v>99999</v>
      </c>
      <c r="M539" s="86" t="s">
        <v>27</v>
      </c>
      <c r="N539" s="86" t="s">
        <v>27</v>
      </c>
      <c r="O539" s="86">
        <f t="shared" si="36"/>
        <v>0</v>
      </c>
      <c r="Q539" s="63"/>
      <c r="AD539" s="63"/>
    </row>
    <row r="540" spans="1:30" x14ac:dyDescent="0.25">
      <c r="A540" s="29">
        <f t="shared" si="33"/>
        <v>-1</v>
      </c>
      <c r="B540" s="86">
        <v>468</v>
      </c>
      <c r="C540" s="86">
        <v>0</v>
      </c>
      <c r="D540" s="84">
        <f>IF(A540=1, VLOOKUP(E540,'K Bracing'!$A$1:$F$6,MATCH(F540,'K Bracing'!$A$1:'K Bracing'!$F$1,0),FALSE),99999)</f>
        <v>99999</v>
      </c>
      <c r="E540" s="86" t="s">
        <v>27</v>
      </c>
      <c r="F540" s="86" t="s">
        <v>27</v>
      </c>
      <c r="G540" s="86">
        <f t="shared" si="34"/>
        <v>0</v>
      </c>
      <c r="I540" s="29">
        <f t="shared" si="35"/>
        <v>-1</v>
      </c>
      <c r="J540" s="86">
        <v>468</v>
      </c>
      <c r="K540" s="86">
        <v>0</v>
      </c>
      <c r="L540" s="84">
        <f>IF(I540=1,VLOOKUP(M540,'K Bracing'!$A$1:$F$6,MATCH(N540,'K Bracing'!$A$1:'K Bracing'!$F$1,0),FALSE), 99999)</f>
        <v>99999</v>
      </c>
      <c r="M540" s="86" t="s">
        <v>27</v>
      </c>
      <c r="N540" s="86" t="s">
        <v>27</v>
      </c>
      <c r="O540" s="86">
        <f t="shared" si="36"/>
        <v>0</v>
      </c>
      <c r="Q540" s="63"/>
      <c r="AD540" s="63"/>
    </row>
    <row r="541" spans="1:30" x14ac:dyDescent="0.25">
      <c r="A541" s="29">
        <f t="shared" si="33"/>
        <v>-1</v>
      </c>
      <c r="B541" s="86">
        <v>469</v>
      </c>
      <c r="C541" s="86">
        <v>0</v>
      </c>
      <c r="D541" s="84">
        <f>IF(A541=1, VLOOKUP(E541,'K Bracing'!$A$1:$F$6,MATCH(F541,'K Bracing'!$A$1:'K Bracing'!$F$1,0),FALSE),99999)</f>
        <v>99999</v>
      </c>
      <c r="E541" s="86" t="s">
        <v>27</v>
      </c>
      <c r="F541" s="86" t="s">
        <v>27</v>
      </c>
      <c r="G541" s="86">
        <f t="shared" si="34"/>
        <v>0</v>
      </c>
      <c r="I541" s="29">
        <f t="shared" si="35"/>
        <v>-1</v>
      </c>
      <c r="J541" s="86">
        <v>469</v>
      </c>
      <c r="K541" s="86">
        <v>0</v>
      </c>
      <c r="L541" s="84">
        <f>IF(I541=1,VLOOKUP(M541,'K Bracing'!$A$1:$F$6,MATCH(N541,'K Bracing'!$A$1:'K Bracing'!$F$1,0),FALSE), 99999)</f>
        <v>99999</v>
      </c>
      <c r="M541" s="86" t="s">
        <v>27</v>
      </c>
      <c r="N541" s="86" t="s">
        <v>27</v>
      </c>
      <c r="O541" s="86">
        <f t="shared" si="36"/>
        <v>0</v>
      </c>
      <c r="Q541" s="63"/>
      <c r="AD541" s="63"/>
    </row>
    <row r="542" spans="1:30" x14ac:dyDescent="0.25">
      <c r="A542" s="29">
        <f t="shared" si="33"/>
        <v>-1</v>
      </c>
      <c r="B542" s="86">
        <v>470</v>
      </c>
      <c r="C542" s="86">
        <v>0</v>
      </c>
      <c r="D542" s="84">
        <f>IF(A542=1, VLOOKUP(E542,'K Bracing'!$A$1:$F$6,MATCH(F542,'K Bracing'!$A$1:'K Bracing'!$F$1,0),FALSE),99999)</f>
        <v>99999</v>
      </c>
      <c r="E542" s="86" t="s">
        <v>27</v>
      </c>
      <c r="F542" s="86" t="s">
        <v>27</v>
      </c>
      <c r="G542" s="86">
        <f t="shared" si="34"/>
        <v>0</v>
      </c>
      <c r="I542" s="29">
        <f t="shared" si="35"/>
        <v>-1</v>
      </c>
      <c r="J542" s="86">
        <v>470</v>
      </c>
      <c r="K542" s="86">
        <v>0</v>
      </c>
      <c r="L542" s="84">
        <f>IF(I542=1,VLOOKUP(M542,'K Bracing'!$A$1:$F$6,MATCH(N542,'K Bracing'!$A$1:'K Bracing'!$F$1,0),FALSE), 99999)</f>
        <v>99999</v>
      </c>
      <c r="M542" s="86" t="s">
        <v>27</v>
      </c>
      <c r="N542" s="86" t="s">
        <v>27</v>
      </c>
      <c r="O542" s="86">
        <f t="shared" si="36"/>
        <v>0</v>
      </c>
      <c r="Q542" s="63"/>
      <c r="AD542" s="63"/>
    </row>
    <row r="543" spans="1:30" x14ac:dyDescent="0.25">
      <c r="A543" s="29">
        <f t="shared" si="33"/>
        <v>-1</v>
      </c>
      <c r="B543" s="86">
        <v>471</v>
      </c>
      <c r="C543" s="86">
        <v>0</v>
      </c>
      <c r="D543" s="84">
        <f>IF(A543=1, VLOOKUP(E543,'K Bracing'!$A$1:$F$6,MATCH(F543,'K Bracing'!$A$1:'K Bracing'!$F$1,0),FALSE),99999)</f>
        <v>99999</v>
      </c>
      <c r="E543" s="86" t="s">
        <v>27</v>
      </c>
      <c r="F543" s="86" t="s">
        <v>27</v>
      </c>
      <c r="G543" s="86">
        <f t="shared" si="34"/>
        <v>0</v>
      </c>
      <c r="I543" s="29">
        <f t="shared" si="35"/>
        <v>-1</v>
      </c>
      <c r="J543" s="86">
        <v>471</v>
      </c>
      <c r="K543" s="86">
        <v>0</v>
      </c>
      <c r="L543" s="84">
        <f>IF(I543=1,VLOOKUP(M543,'K Bracing'!$A$1:$F$6,MATCH(N543,'K Bracing'!$A$1:'K Bracing'!$F$1,0),FALSE), 99999)</f>
        <v>99999</v>
      </c>
      <c r="M543" s="86" t="s">
        <v>27</v>
      </c>
      <c r="N543" s="86" t="s">
        <v>27</v>
      </c>
      <c r="O543" s="86">
        <f t="shared" si="36"/>
        <v>0</v>
      </c>
      <c r="Q543" s="63"/>
      <c r="AD543" s="63"/>
    </row>
    <row r="544" spans="1:30" x14ac:dyDescent="0.25">
      <c r="A544" s="29">
        <f t="shared" si="33"/>
        <v>-1</v>
      </c>
      <c r="B544" s="86">
        <v>472</v>
      </c>
      <c r="C544" s="86">
        <v>0</v>
      </c>
      <c r="D544" s="84">
        <f>IF(A544=1, VLOOKUP(E544,'K Bracing'!$A$1:$F$6,MATCH(F544,'K Bracing'!$A$1:'K Bracing'!$F$1,0),FALSE),99999)</f>
        <v>99999</v>
      </c>
      <c r="E544" s="86" t="s">
        <v>27</v>
      </c>
      <c r="F544" s="86" t="s">
        <v>27</v>
      </c>
      <c r="G544" s="86">
        <f t="shared" si="34"/>
        <v>0</v>
      </c>
      <c r="I544" s="29">
        <f t="shared" si="35"/>
        <v>-1</v>
      </c>
      <c r="J544" s="86">
        <v>472</v>
      </c>
      <c r="K544" s="86">
        <v>0</v>
      </c>
      <c r="L544" s="84">
        <f>IF(I544=1,VLOOKUP(M544,'K Bracing'!$A$1:$F$6,MATCH(N544,'K Bracing'!$A$1:'K Bracing'!$F$1,0),FALSE), 99999)</f>
        <v>99999</v>
      </c>
      <c r="M544" s="86" t="s">
        <v>27</v>
      </c>
      <c r="N544" s="86" t="s">
        <v>27</v>
      </c>
      <c r="O544" s="86">
        <f t="shared" si="36"/>
        <v>0</v>
      </c>
      <c r="Q544" s="63"/>
      <c r="AD544" s="63"/>
    </row>
    <row r="545" spans="1:30" x14ac:dyDescent="0.25">
      <c r="A545" s="29">
        <f t="shared" si="33"/>
        <v>-1</v>
      </c>
      <c r="B545" s="86">
        <v>473</v>
      </c>
      <c r="C545" s="86">
        <v>0</v>
      </c>
      <c r="D545" s="84">
        <f>IF(A545=1, VLOOKUP(E545,'K Bracing'!$A$1:$F$6,MATCH(F545,'K Bracing'!$A$1:'K Bracing'!$F$1,0),FALSE),99999)</f>
        <v>99999</v>
      </c>
      <c r="E545" s="86" t="s">
        <v>27</v>
      </c>
      <c r="F545" s="86" t="s">
        <v>27</v>
      </c>
      <c r="G545" s="86">
        <f t="shared" si="34"/>
        <v>0</v>
      </c>
      <c r="I545" s="29">
        <f t="shared" si="35"/>
        <v>-1</v>
      </c>
      <c r="J545" s="86">
        <v>473</v>
      </c>
      <c r="K545" s="86">
        <v>0</v>
      </c>
      <c r="L545" s="84">
        <f>IF(I545=1,VLOOKUP(M545,'K Bracing'!$A$1:$F$6,MATCH(N545,'K Bracing'!$A$1:'K Bracing'!$F$1,0),FALSE), 99999)</f>
        <v>99999</v>
      </c>
      <c r="M545" s="86" t="s">
        <v>27</v>
      </c>
      <c r="N545" s="86" t="s">
        <v>27</v>
      </c>
      <c r="O545" s="86">
        <f t="shared" si="36"/>
        <v>0</v>
      </c>
      <c r="Q545" s="63"/>
      <c r="AD545" s="63"/>
    </row>
    <row r="546" spans="1:30" x14ac:dyDescent="0.25">
      <c r="A546" s="29">
        <f t="shared" si="33"/>
        <v>-1</v>
      </c>
      <c r="B546" s="86">
        <v>474</v>
      </c>
      <c r="C546" s="86">
        <v>0</v>
      </c>
      <c r="D546" s="84">
        <f>IF(A546=1, VLOOKUP(E546,'K Bracing'!$A$1:$F$6,MATCH(F546,'K Bracing'!$A$1:'K Bracing'!$F$1,0),FALSE),99999)</f>
        <v>99999</v>
      </c>
      <c r="E546" s="86" t="s">
        <v>27</v>
      </c>
      <c r="F546" s="86" t="s">
        <v>27</v>
      </c>
      <c r="G546" s="86">
        <f t="shared" si="34"/>
        <v>0</v>
      </c>
      <c r="I546" s="29">
        <f t="shared" si="35"/>
        <v>-1</v>
      </c>
      <c r="J546" s="86">
        <v>474</v>
      </c>
      <c r="K546" s="86">
        <v>0</v>
      </c>
      <c r="L546" s="84">
        <f>IF(I546=1,VLOOKUP(M546,'K Bracing'!$A$1:$F$6,MATCH(N546,'K Bracing'!$A$1:'K Bracing'!$F$1,0),FALSE), 99999)</f>
        <v>99999</v>
      </c>
      <c r="M546" s="86" t="s">
        <v>27</v>
      </c>
      <c r="N546" s="86" t="s">
        <v>27</v>
      </c>
      <c r="O546" s="86">
        <f t="shared" si="36"/>
        <v>0</v>
      </c>
      <c r="Q546" s="63"/>
      <c r="AD546" s="63"/>
    </row>
    <row r="547" spans="1:30" x14ac:dyDescent="0.25">
      <c r="A547" s="29">
        <f t="shared" si="33"/>
        <v>-1</v>
      </c>
      <c r="B547" s="86">
        <v>475</v>
      </c>
      <c r="C547" s="86">
        <v>0</v>
      </c>
      <c r="D547" s="84">
        <f>IF(A547=1, VLOOKUP(E547,'K Bracing'!$A$1:$F$6,MATCH(F547,'K Bracing'!$A$1:'K Bracing'!$F$1,0),FALSE),99999)</f>
        <v>99999</v>
      </c>
      <c r="E547" s="86" t="s">
        <v>27</v>
      </c>
      <c r="F547" s="86" t="s">
        <v>27</v>
      </c>
      <c r="G547" s="86">
        <f t="shared" si="34"/>
        <v>0</v>
      </c>
      <c r="I547" s="29">
        <f t="shared" si="35"/>
        <v>-1</v>
      </c>
      <c r="J547" s="86">
        <v>475</v>
      </c>
      <c r="K547" s="86">
        <v>0</v>
      </c>
      <c r="L547" s="84">
        <f>IF(I547=1,VLOOKUP(M547,'K Bracing'!$A$1:$F$6,MATCH(N547,'K Bracing'!$A$1:'K Bracing'!$F$1,0),FALSE), 99999)</f>
        <v>99999</v>
      </c>
      <c r="M547" s="86" t="s">
        <v>27</v>
      </c>
      <c r="N547" s="86" t="s">
        <v>27</v>
      </c>
      <c r="O547" s="86">
        <f t="shared" si="36"/>
        <v>0</v>
      </c>
      <c r="Q547" s="63"/>
      <c r="AD547" s="63"/>
    </row>
    <row r="548" spans="1:30" x14ac:dyDescent="0.25">
      <c r="A548" s="29">
        <f t="shared" si="33"/>
        <v>-1</v>
      </c>
      <c r="B548" s="86">
        <v>476</v>
      </c>
      <c r="C548" s="86">
        <v>0</v>
      </c>
      <c r="D548" s="84">
        <f>IF(A548=1, VLOOKUP(E548,'K Bracing'!$A$1:$F$6,MATCH(F548,'K Bracing'!$A$1:'K Bracing'!$F$1,0),FALSE),99999)</f>
        <v>99999</v>
      </c>
      <c r="E548" s="86" t="s">
        <v>27</v>
      </c>
      <c r="F548" s="86" t="s">
        <v>27</v>
      </c>
      <c r="G548" s="86">
        <f t="shared" si="34"/>
        <v>0</v>
      </c>
      <c r="I548" s="29">
        <f t="shared" si="35"/>
        <v>-1</v>
      </c>
      <c r="J548" s="86">
        <v>476</v>
      </c>
      <c r="K548" s="86">
        <v>0</v>
      </c>
      <c r="L548" s="84">
        <f>IF(I548=1,VLOOKUP(M548,'K Bracing'!$A$1:$F$6,MATCH(N548,'K Bracing'!$A$1:'K Bracing'!$F$1,0),FALSE), 99999)</f>
        <v>99999</v>
      </c>
      <c r="M548" s="86" t="s">
        <v>27</v>
      </c>
      <c r="N548" s="86" t="s">
        <v>27</v>
      </c>
      <c r="O548" s="86">
        <f t="shared" si="36"/>
        <v>0</v>
      </c>
      <c r="Q548" s="63"/>
      <c r="AD548" s="63"/>
    </row>
    <row r="549" spans="1:30" x14ac:dyDescent="0.25">
      <c r="A549" s="29">
        <f t="shared" si="33"/>
        <v>-1</v>
      </c>
      <c r="B549" s="86">
        <v>477</v>
      </c>
      <c r="C549" s="86">
        <v>0</v>
      </c>
      <c r="D549" s="84">
        <f>IF(A549=1, VLOOKUP(E549,'K Bracing'!$A$1:$F$6,MATCH(F549,'K Bracing'!$A$1:'K Bracing'!$F$1,0),FALSE),99999)</f>
        <v>99999</v>
      </c>
      <c r="E549" s="86" t="s">
        <v>27</v>
      </c>
      <c r="F549" s="86" t="s">
        <v>27</v>
      </c>
      <c r="G549" s="86">
        <f t="shared" si="34"/>
        <v>0</v>
      </c>
      <c r="I549" s="29">
        <f t="shared" si="35"/>
        <v>-1</v>
      </c>
      <c r="J549" s="86">
        <v>477</v>
      </c>
      <c r="K549" s="86">
        <v>0</v>
      </c>
      <c r="L549" s="84">
        <f>IF(I549=1,VLOOKUP(M549,'K Bracing'!$A$1:$F$6,MATCH(N549,'K Bracing'!$A$1:'K Bracing'!$F$1,0),FALSE), 99999)</f>
        <v>99999</v>
      </c>
      <c r="M549" s="86" t="s">
        <v>27</v>
      </c>
      <c r="N549" s="86" t="s">
        <v>27</v>
      </c>
      <c r="O549" s="86">
        <f t="shared" si="36"/>
        <v>0</v>
      </c>
      <c r="Q549" s="63"/>
      <c r="AD549" s="63"/>
    </row>
    <row r="550" spans="1:30" x14ac:dyDescent="0.25">
      <c r="A550" s="29">
        <f t="shared" si="33"/>
        <v>-1</v>
      </c>
      <c r="B550" s="86">
        <v>478</v>
      </c>
      <c r="C550" s="86">
        <v>0</v>
      </c>
      <c r="D550" s="84">
        <f>IF(A550=1, VLOOKUP(E550,'K Bracing'!$A$1:$F$6,MATCH(F550,'K Bracing'!$A$1:'K Bracing'!$F$1,0),FALSE),99999)</f>
        <v>99999</v>
      </c>
      <c r="E550" s="86" t="s">
        <v>27</v>
      </c>
      <c r="F550" s="86" t="s">
        <v>27</v>
      </c>
      <c r="G550" s="86">
        <f t="shared" si="34"/>
        <v>0</v>
      </c>
      <c r="I550" s="29">
        <f t="shared" si="35"/>
        <v>-1</v>
      </c>
      <c r="J550" s="86">
        <v>478</v>
      </c>
      <c r="K550" s="86">
        <v>0</v>
      </c>
      <c r="L550" s="84">
        <f>IF(I550=1,VLOOKUP(M550,'K Bracing'!$A$1:$F$6,MATCH(N550,'K Bracing'!$A$1:'K Bracing'!$F$1,0),FALSE), 99999)</f>
        <v>99999</v>
      </c>
      <c r="M550" s="86" t="s">
        <v>27</v>
      </c>
      <c r="N550" s="86" t="s">
        <v>27</v>
      </c>
      <c r="O550" s="86">
        <f t="shared" si="36"/>
        <v>0</v>
      </c>
      <c r="Q550" s="63"/>
      <c r="AD550" s="63"/>
    </row>
    <row r="551" spans="1:30" x14ac:dyDescent="0.25">
      <c r="A551" s="29">
        <f t="shared" si="33"/>
        <v>-1</v>
      </c>
      <c r="B551" s="86">
        <v>479</v>
      </c>
      <c r="C551" s="86">
        <v>0</v>
      </c>
      <c r="D551" s="84">
        <f>IF(A551=1, VLOOKUP(E551,'K Bracing'!$A$1:$F$6,MATCH(F551,'K Bracing'!$A$1:'K Bracing'!$F$1,0),FALSE),99999)</f>
        <v>99999</v>
      </c>
      <c r="E551" s="86" t="s">
        <v>27</v>
      </c>
      <c r="F551" s="86" t="s">
        <v>27</v>
      </c>
      <c r="G551" s="86">
        <f t="shared" si="34"/>
        <v>0</v>
      </c>
      <c r="I551" s="29">
        <f t="shared" si="35"/>
        <v>-1</v>
      </c>
      <c r="J551" s="86">
        <v>479</v>
      </c>
      <c r="K551" s="86">
        <v>0</v>
      </c>
      <c r="L551" s="84">
        <f>IF(I551=1,VLOOKUP(M551,'K Bracing'!$A$1:$F$6,MATCH(N551,'K Bracing'!$A$1:'K Bracing'!$F$1,0),FALSE), 99999)</f>
        <v>99999</v>
      </c>
      <c r="M551" s="86" t="s">
        <v>27</v>
      </c>
      <c r="N551" s="86" t="s">
        <v>27</v>
      </c>
      <c r="O551" s="86">
        <f t="shared" si="36"/>
        <v>0</v>
      </c>
      <c r="Q551" s="63"/>
      <c r="AD551" s="63"/>
    </row>
    <row r="552" spans="1:30" x14ac:dyDescent="0.25">
      <c r="A552" s="29">
        <f t="shared" si="33"/>
        <v>-1</v>
      </c>
      <c r="B552" s="86">
        <v>480</v>
      </c>
      <c r="C552" s="86">
        <v>0</v>
      </c>
      <c r="D552" s="84">
        <f>IF(A552=1, VLOOKUP(E552,'K Bracing'!$A$1:$F$6,MATCH(F552,'K Bracing'!$A$1:'K Bracing'!$F$1,0),FALSE),99999)</f>
        <v>99999</v>
      </c>
      <c r="E552" s="86" t="s">
        <v>27</v>
      </c>
      <c r="F552" s="86" t="s">
        <v>27</v>
      </c>
      <c r="G552" s="86">
        <f t="shared" si="34"/>
        <v>0</v>
      </c>
      <c r="I552" s="29">
        <f t="shared" si="35"/>
        <v>-1</v>
      </c>
      <c r="J552" s="86">
        <v>480</v>
      </c>
      <c r="K552" s="86">
        <v>0</v>
      </c>
      <c r="L552" s="84">
        <f>IF(I552=1,VLOOKUP(M552,'K Bracing'!$A$1:$F$6,MATCH(N552,'K Bracing'!$A$1:'K Bracing'!$F$1,0),FALSE), 99999)</f>
        <v>99999</v>
      </c>
      <c r="M552" s="86" t="s">
        <v>27</v>
      </c>
      <c r="N552" s="86" t="s">
        <v>27</v>
      </c>
      <c r="O552" s="86">
        <f t="shared" si="36"/>
        <v>0</v>
      </c>
      <c r="Q552" s="63"/>
      <c r="AD552" s="63"/>
    </row>
    <row r="553" spans="1:30" x14ac:dyDescent="0.25">
      <c r="A553" s="29">
        <f t="shared" si="33"/>
        <v>-1</v>
      </c>
      <c r="B553" s="86">
        <v>481</v>
      </c>
      <c r="C553" s="86">
        <v>0</v>
      </c>
      <c r="D553" s="84">
        <f>IF(A553=1, VLOOKUP(E553,'K Bracing'!$A$1:$F$6,MATCH(F553,'K Bracing'!$A$1:'K Bracing'!$F$1,0),FALSE),99999)</f>
        <v>99999</v>
      </c>
      <c r="E553" s="86" t="s">
        <v>27</v>
      </c>
      <c r="F553" s="86" t="s">
        <v>27</v>
      </c>
      <c r="G553" s="86">
        <f t="shared" si="34"/>
        <v>0</v>
      </c>
      <c r="I553" s="29">
        <f t="shared" si="35"/>
        <v>-1</v>
      </c>
      <c r="J553" s="86">
        <v>481</v>
      </c>
      <c r="K553" s="86">
        <v>0</v>
      </c>
      <c r="L553" s="84">
        <f>IF(I553=1,VLOOKUP(M553,'K Bracing'!$A$1:$F$6,MATCH(N553,'K Bracing'!$A$1:'K Bracing'!$F$1,0),FALSE), 99999)</f>
        <v>99999</v>
      </c>
      <c r="M553" s="86" t="s">
        <v>27</v>
      </c>
      <c r="N553" s="86" t="s">
        <v>27</v>
      </c>
      <c r="O553" s="86">
        <f t="shared" si="36"/>
        <v>0</v>
      </c>
      <c r="Q553" s="63"/>
      <c r="AD553" s="63"/>
    </row>
    <row r="554" spans="1:30" x14ac:dyDescent="0.25">
      <c r="A554" s="29">
        <f t="shared" si="33"/>
        <v>-1</v>
      </c>
      <c r="B554" s="86">
        <v>482</v>
      </c>
      <c r="C554" s="86">
        <v>0</v>
      </c>
      <c r="D554" s="84">
        <f>IF(A554=1, VLOOKUP(E554,'K Bracing'!$A$1:$F$6,MATCH(F554,'K Bracing'!$A$1:'K Bracing'!$F$1,0),FALSE),99999)</f>
        <v>99999</v>
      </c>
      <c r="E554" s="86" t="s">
        <v>27</v>
      </c>
      <c r="F554" s="86" t="s">
        <v>27</v>
      </c>
      <c r="G554" s="86">
        <f t="shared" si="34"/>
        <v>0</v>
      </c>
      <c r="I554" s="29">
        <f t="shared" si="35"/>
        <v>-1</v>
      </c>
      <c r="J554" s="86">
        <v>482</v>
      </c>
      <c r="K554" s="86">
        <v>0</v>
      </c>
      <c r="L554" s="84">
        <f>IF(I554=1,VLOOKUP(M554,'K Bracing'!$A$1:$F$6,MATCH(N554,'K Bracing'!$A$1:'K Bracing'!$F$1,0),FALSE), 99999)</f>
        <v>99999</v>
      </c>
      <c r="M554" s="86" t="s">
        <v>27</v>
      </c>
      <c r="N554" s="86" t="s">
        <v>27</v>
      </c>
      <c r="O554" s="86">
        <f t="shared" si="36"/>
        <v>0</v>
      </c>
      <c r="Q554" s="63"/>
      <c r="AD554" s="63"/>
    </row>
    <row r="555" spans="1:30" x14ac:dyDescent="0.25">
      <c r="A555" s="29">
        <f t="shared" si="33"/>
        <v>-1</v>
      </c>
      <c r="B555" s="86">
        <v>483</v>
      </c>
      <c r="C555" s="86">
        <v>0</v>
      </c>
      <c r="D555" s="84">
        <f>IF(A555=1, VLOOKUP(E555,'K Bracing'!$A$1:$F$6,MATCH(F555,'K Bracing'!$A$1:'K Bracing'!$F$1,0),FALSE),99999)</f>
        <v>99999</v>
      </c>
      <c r="E555" s="86" t="s">
        <v>27</v>
      </c>
      <c r="F555" s="86" t="s">
        <v>27</v>
      </c>
      <c r="G555" s="86">
        <f t="shared" si="34"/>
        <v>0</v>
      </c>
      <c r="I555" s="29">
        <f t="shared" si="35"/>
        <v>-1</v>
      </c>
      <c r="J555" s="86">
        <v>483</v>
      </c>
      <c r="K555" s="86">
        <v>0</v>
      </c>
      <c r="L555" s="84">
        <f>IF(I555=1,VLOOKUP(M555,'K Bracing'!$A$1:$F$6,MATCH(N555,'K Bracing'!$A$1:'K Bracing'!$F$1,0),FALSE), 99999)</f>
        <v>99999</v>
      </c>
      <c r="M555" s="86" t="s">
        <v>27</v>
      </c>
      <c r="N555" s="86" t="s">
        <v>27</v>
      </c>
      <c r="O555" s="86">
        <f t="shared" si="36"/>
        <v>0</v>
      </c>
      <c r="Q555" s="63"/>
      <c r="AD555" s="63"/>
    </row>
    <row r="556" spans="1:30" x14ac:dyDescent="0.25">
      <c r="A556" s="29">
        <f t="shared" si="33"/>
        <v>-1</v>
      </c>
      <c r="B556" s="86">
        <v>484</v>
      </c>
      <c r="C556" s="86">
        <v>0</v>
      </c>
      <c r="D556" s="84">
        <f>IF(A556=1, VLOOKUP(E556,'K Bracing'!$A$1:$F$6,MATCH(F556,'K Bracing'!$A$1:'K Bracing'!$F$1,0),FALSE),99999)</f>
        <v>99999</v>
      </c>
      <c r="E556" s="86" t="s">
        <v>27</v>
      </c>
      <c r="F556" s="86" t="s">
        <v>27</v>
      </c>
      <c r="G556" s="86">
        <f t="shared" si="34"/>
        <v>0</v>
      </c>
      <c r="I556" s="29">
        <f t="shared" si="35"/>
        <v>-1</v>
      </c>
      <c r="J556" s="86">
        <v>484</v>
      </c>
      <c r="K556" s="86">
        <v>0</v>
      </c>
      <c r="L556" s="84">
        <f>IF(I556=1,VLOOKUP(M556,'K Bracing'!$A$1:$F$6,MATCH(N556,'K Bracing'!$A$1:'K Bracing'!$F$1,0),FALSE), 99999)</f>
        <v>99999</v>
      </c>
      <c r="M556" s="86" t="s">
        <v>27</v>
      </c>
      <c r="N556" s="86" t="s">
        <v>27</v>
      </c>
      <c r="O556" s="86">
        <f t="shared" si="36"/>
        <v>0</v>
      </c>
      <c r="Q556" s="63"/>
      <c r="AD556" s="63"/>
    </row>
    <row r="557" spans="1:30" x14ac:dyDescent="0.25">
      <c r="A557" s="29">
        <f t="shared" si="33"/>
        <v>-1</v>
      </c>
      <c r="B557" s="86">
        <v>485</v>
      </c>
      <c r="C557" s="86">
        <v>0</v>
      </c>
      <c r="D557" s="84">
        <f>IF(A557=1, VLOOKUP(E557,'K Bracing'!$A$1:$F$6,MATCH(F557,'K Bracing'!$A$1:'K Bracing'!$F$1,0),FALSE),99999)</f>
        <v>99999</v>
      </c>
      <c r="E557" s="86" t="s">
        <v>27</v>
      </c>
      <c r="F557" s="86" t="s">
        <v>27</v>
      </c>
      <c r="G557" s="86">
        <f t="shared" si="34"/>
        <v>0</v>
      </c>
      <c r="I557" s="29">
        <f t="shared" si="35"/>
        <v>-1</v>
      </c>
      <c r="J557" s="86">
        <v>485</v>
      </c>
      <c r="K557" s="86">
        <v>0</v>
      </c>
      <c r="L557" s="84">
        <f>IF(I557=1,VLOOKUP(M557,'K Bracing'!$A$1:$F$6,MATCH(N557,'K Bracing'!$A$1:'K Bracing'!$F$1,0),FALSE), 99999)</f>
        <v>99999</v>
      </c>
      <c r="M557" s="86" t="s">
        <v>27</v>
      </c>
      <c r="N557" s="86" t="s">
        <v>27</v>
      </c>
      <c r="O557" s="86">
        <f t="shared" si="36"/>
        <v>0</v>
      </c>
      <c r="Q557" s="63"/>
      <c r="AD557" s="63"/>
    </row>
    <row r="558" spans="1:30" x14ac:dyDescent="0.25">
      <c r="A558" s="29">
        <f t="shared" si="33"/>
        <v>-1</v>
      </c>
      <c r="B558" s="86">
        <v>486</v>
      </c>
      <c r="C558" s="86">
        <v>0</v>
      </c>
      <c r="D558" s="84">
        <f>IF(A558=1, VLOOKUP(E558,'K Bracing'!$A$1:$F$6,MATCH(F558,'K Bracing'!$A$1:'K Bracing'!$F$1,0),FALSE),99999)</f>
        <v>99999</v>
      </c>
      <c r="E558" s="86" t="s">
        <v>27</v>
      </c>
      <c r="F558" s="86" t="s">
        <v>27</v>
      </c>
      <c r="G558" s="86">
        <f t="shared" si="34"/>
        <v>0</v>
      </c>
      <c r="I558" s="29">
        <f t="shared" si="35"/>
        <v>-1</v>
      </c>
      <c r="J558" s="86">
        <v>486</v>
      </c>
      <c r="K558" s="86">
        <v>0</v>
      </c>
      <c r="L558" s="84">
        <f>IF(I558=1,VLOOKUP(M558,'K Bracing'!$A$1:$F$6,MATCH(N558,'K Bracing'!$A$1:'K Bracing'!$F$1,0),FALSE), 99999)</f>
        <v>99999</v>
      </c>
      <c r="M558" s="86" t="s">
        <v>27</v>
      </c>
      <c r="N558" s="86" t="s">
        <v>27</v>
      </c>
      <c r="O558" s="86">
        <f t="shared" si="36"/>
        <v>0</v>
      </c>
      <c r="Q558" s="63"/>
      <c r="AD558" s="63"/>
    </row>
    <row r="559" spans="1:30" x14ac:dyDescent="0.25">
      <c r="A559" s="29">
        <f t="shared" si="33"/>
        <v>-1</v>
      </c>
      <c r="B559" s="86">
        <v>487</v>
      </c>
      <c r="C559" s="86">
        <v>0</v>
      </c>
      <c r="D559" s="84">
        <f>IF(A559=1, VLOOKUP(E559,'K Bracing'!$A$1:$F$6,MATCH(F559,'K Bracing'!$A$1:'K Bracing'!$F$1,0),FALSE),99999)</f>
        <v>99999</v>
      </c>
      <c r="E559" s="86" t="s">
        <v>27</v>
      </c>
      <c r="F559" s="86" t="s">
        <v>27</v>
      </c>
      <c r="G559" s="86">
        <f t="shared" si="34"/>
        <v>0</v>
      </c>
      <c r="I559" s="29">
        <f t="shared" si="35"/>
        <v>-1</v>
      </c>
      <c r="J559" s="86">
        <v>487</v>
      </c>
      <c r="K559" s="86">
        <v>0</v>
      </c>
      <c r="L559" s="84">
        <f>IF(I559=1,VLOOKUP(M559,'K Bracing'!$A$1:$F$6,MATCH(N559,'K Bracing'!$A$1:'K Bracing'!$F$1,0),FALSE), 99999)</f>
        <v>99999</v>
      </c>
      <c r="M559" s="86" t="s">
        <v>27</v>
      </c>
      <c r="N559" s="86" t="s">
        <v>27</v>
      </c>
      <c r="O559" s="86">
        <f t="shared" si="36"/>
        <v>0</v>
      </c>
      <c r="Q559" s="63"/>
      <c r="AD559" s="63"/>
    </row>
    <row r="560" spans="1:30" x14ac:dyDescent="0.25">
      <c r="A560" s="29">
        <f t="shared" si="33"/>
        <v>-1</v>
      </c>
      <c r="B560" s="86">
        <v>488</v>
      </c>
      <c r="C560" s="86">
        <v>0</v>
      </c>
      <c r="D560" s="84">
        <f>IF(A560=1, VLOOKUP(E560,'K Bracing'!$A$1:$F$6,MATCH(F560,'K Bracing'!$A$1:'K Bracing'!$F$1,0),FALSE),99999)</f>
        <v>99999</v>
      </c>
      <c r="E560" s="86" t="s">
        <v>27</v>
      </c>
      <c r="F560" s="86" t="s">
        <v>27</v>
      </c>
      <c r="G560" s="86">
        <f t="shared" si="34"/>
        <v>0</v>
      </c>
      <c r="I560" s="29">
        <f t="shared" si="35"/>
        <v>-1</v>
      </c>
      <c r="J560" s="86">
        <v>488</v>
      </c>
      <c r="K560" s="86">
        <v>0</v>
      </c>
      <c r="L560" s="84">
        <f>IF(I560=1,VLOOKUP(M560,'K Bracing'!$A$1:$F$6,MATCH(N560,'K Bracing'!$A$1:'K Bracing'!$F$1,0),FALSE), 99999)</f>
        <v>99999</v>
      </c>
      <c r="M560" s="86" t="s">
        <v>27</v>
      </c>
      <c r="N560" s="86" t="s">
        <v>27</v>
      </c>
      <c r="O560" s="86">
        <f t="shared" si="36"/>
        <v>0</v>
      </c>
      <c r="Q560" s="63"/>
      <c r="AD560" s="63"/>
    </row>
    <row r="561" spans="1:30" x14ac:dyDescent="0.25">
      <c r="A561" s="29">
        <f t="shared" si="33"/>
        <v>-1</v>
      </c>
      <c r="B561" s="86">
        <v>489</v>
      </c>
      <c r="C561" s="86">
        <v>0</v>
      </c>
      <c r="D561" s="84">
        <f>IF(A561=1, VLOOKUP(E561,'K Bracing'!$A$1:$F$6,MATCH(F561,'K Bracing'!$A$1:'K Bracing'!$F$1,0),FALSE),99999)</f>
        <v>99999</v>
      </c>
      <c r="E561" s="86" t="s">
        <v>27</v>
      </c>
      <c r="F561" s="86" t="s">
        <v>27</v>
      </c>
      <c r="G561" s="86">
        <f t="shared" si="34"/>
        <v>0</v>
      </c>
      <c r="I561" s="29">
        <f t="shared" si="35"/>
        <v>-1</v>
      </c>
      <c r="J561" s="86">
        <v>489</v>
      </c>
      <c r="K561" s="86">
        <v>0</v>
      </c>
      <c r="L561" s="84">
        <f>IF(I561=1,VLOOKUP(M561,'K Bracing'!$A$1:$F$6,MATCH(N561,'K Bracing'!$A$1:'K Bracing'!$F$1,0),FALSE), 99999)</f>
        <v>99999</v>
      </c>
      <c r="M561" s="86" t="s">
        <v>27</v>
      </c>
      <c r="N561" s="86" t="s">
        <v>27</v>
      </c>
      <c r="O561" s="86">
        <f t="shared" si="36"/>
        <v>0</v>
      </c>
      <c r="Q561" s="63"/>
      <c r="AD561" s="63"/>
    </row>
    <row r="562" spans="1:30" x14ac:dyDescent="0.25">
      <c r="A562" s="29">
        <f t="shared" si="33"/>
        <v>-1</v>
      </c>
      <c r="B562" s="86">
        <v>490</v>
      </c>
      <c r="C562" s="86">
        <v>0</v>
      </c>
      <c r="D562" s="84">
        <f>IF(A562=1, VLOOKUP(E562,'K Bracing'!$A$1:$F$6,MATCH(F562,'K Bracing'!$A$1:'K Bracing'!$F$1,0),FALSE),99999)</f>
        <v>99999</v>
      </c>
      <c r="E562" s="86" t="s">
        <v>27</v>
      </c>
      <c r="F562" s="86" t="s">
        <v>27</v>
      </c>
      <c r="G562" s="86">
        <f t="shared" si="34"/>
        <v>0</v>
      </c>
      <c r="I562" s="29">
        <f t="shared" si="35"/>
        <v>-1</v>
      </c>
      <c r="J562" s="86">
        <v>490</v>
      </c>
      <c r="K562" s="86">
        <v>0</v>
      </c>
      <c r="L562" s="84">
        <f>IF(I562=1,VLOOKUP(M562,'K Bracing'!$A$1:$F$6,MATCH(N562,'K Bracing'!$A$1:'K Bracing'!$F$1,0),FALSE), 99999)</f>
        <v>99999</v>
      </c>
      <c r="M562" s="86" t="s">
        <v>27</v>
      </c>
      <c r="N562" s="86" t="s">
        <v>27</v>
      </c>
      <c r="O562" s="86">
        <f t="shared" si="36"/>
        <v>0</v>
      </c>
      <c r="Q562" s="63"/>
      <c r="AD562" s="63"/>
    </row>
    <row r="563" spans="1:30" x14ac:dyDescent="0.25">
      <c r="A563" s="29">
        <f t="shared" si="33"/>
        <v>-1</v>
      </c>
      <c r="B563" s="86">
        <v>491</v>
      </c>
      <c r="C563" s="86">
        <v>0</v>
      </c>
      <c r="D563" s="84">
        <f>IF(A563=1, VLOOKUP(E563,'K Bracing'!$A$1:$F$6,MATCH(F563,'K Bracing'!$A$1:'K Bracing'!$F$1,0),FALSE),99999)</f>
        <v>99999</v>
      </c>
      <c r="E563" s="86" t="s">
        <v>27</v>
      </c>
      <c r="F563" s="86" t="s">
        <v>27</v>
      </c>
      <c r="G563" s="86">
        <f t="shared" si="34"/>
        <v>0</v>
      </c>
      <c r="I563" s="29">
        <f t="shared" si="35"/>
        <v>-1</v>
      </c>
      <c r="J563" s="86">
        <v>491</v>
      </c>
      <c r="K563" s="86">
        <v>0</v>
      </c>
      <c r="L563" s="84">
        <f>IF(I563=1,VLOOKUP(M563,'K Bracing'!$A$1:$F$6,MATCH(N563,'K Bracing'!$A$1:'K Bracing'!$F$1,0),FALSE), 99999)</f>
        <v>99999</v>
      </c>
      <c r="M563" s="86" t="s">
        <v>27</v>
      </c>
      <c r="N563" s="86" t="s">
        <v>27</v>
      </c>
      <c r="O563" s="86">
        <f t="shared" si="36"/>
        <v>0</v>
      </c>
      <c r="Q563" s="63"/>
      <c r="AD563" s="63"/>
    </row>
    <row r="564" spans="1:30" x14ac:dyDescent="0.25">
      <c r="A564" s="29">
        <f t="shared" si="33"/>
        <v>-1</v>
      </c>
      <c r="B564" s="86">
        <v>492</v>
      </c>
      <c r="C564" s="86">
        <v>0</v>
      </c>
      <c r="D564" s="84">
        <f>IF(A564=1, VLOOKUP(E564,'K Bracing'!$A$1:$F$6,MATCH(F564,'K Bracing'!$A$1:'K Bracing'!$F$1,0),FALSE),99999)</f>
        <v>99999</v>
      </c>
      <c r="E564" s="86" t="s">
        <v>27</v>
      </c>
      <c r="F564" s="86" t="s">
        <v>27</v>
      </c>
      <c r="G564" s="86">
        <f t="shared" si="34"/>
        <v>0</v>
      </c>
      <c r="I564" s="29">
        <f t="shared" si="35"/>
        <v>-1</v>
      </c>
      <c r="J564" s="86">
        <v>492</v>
      </c>
      <c r="K564" s="86">
        <v>0</v>
      </c>
      <c r="L564" s="84">
        <f>IF(I564=1,VLOOKUP(M564,'K Bracing'!$A$1:$F$6,MATCH(N564,'K Bracing'!$A$1:'K Bracing'!$F$1,0),FALSE), 99999)</f>
        <v>99999</v>
      </c>
      <c r="M564" s="86" t="s">
        <v>27</v>
      </c>
      <c r="N564" s="86" t="s">
        <v>27</v>
      </c>
      <c r="O564" s="86">
        <f t="shared" si="36"/>
        <v>0</v>
      </c>
      <c r="Q564" s="63"/>
      <c r="AD564" s="63"/>
    </row>
    <row r="565" spans="1:30" x14ac:dyDescent="0.25">
      <c r="A565" s="29">
        <f t="shared" si="33"/>
        <v>-1</v>
      </c>
      <c r="B565" s="86">
        <v>493</v>
      </c>
      <c r="C565" s="86">
        <v>0</v>
      </c>
      <c r="D565" s="84">
        <f>IF(A565=1, VLOOKUP(E565,'K Bracing'!$A$1:$F$6,MATCH(F565,'K Bracing'!$A$1:'K Bracing'!$F$1,0),FALSE),99999)</f>
        <v>99999</v>
      </c>
      <c r="E565" s="86" t="s">
        <v>27</v>
      </c>
      <c r="F565" s="86" t="s">
        <v>27</v>
      </c>
      <c r="G565" s="86">
        <f t="shared" si="34"/>
        <v>0</v>
      </c>
      <c r="I565" s="29">
        <f t="shared" si="35"/>
        <v>-1</v>
      </c>
      <c r="J565" s="86">
        <v>493</v>
      </c>
      <c r="K565" s="86">
        <v>0</v>
      </c>
      <c r="L565" s="84">
        <f>IF(I565=1,VLOOKUP(M565,'K Bracing'!$A$1:$F$6,MATCH(N565,'K Bracing'!$A$1:'K Bracing'!$F$1,0),FALSE), 99999)</f>
        <v>99999</v>
      </c>
      <c r="M565" s="86" t="s">
        <v>27</v>
      </c>
      <c r="N565" s="86" t="s">
        <v>27</v>
      </c>
      <c r="O565" s="86">
        <f t="shared" si="36"/>
        <v>0</v>
      </c>
      <c r="Q565" s="63"/>
      <c r="AD565" s="63"/>
    </row>
    <row r="566" spans="1:30" x14ac:dyDescent="0.25">
      <c r="A566" s="29">
        <f t="shared" si="33"/>
        <v>-1</v>
      </c>
      <c r="B566" s="86">
        <v>494</v>
      </c>
      <c r="C566" s="86">
        <v>0</v>
      </c>
      <c r="D566" s="84">
        <f>IF(A566=1, VLOOKUP(E566,'K Bracing'!$A$1:$F$6,MATCH(F566,'K Bracing'!$A$1:'K Bracing'!$F$1,0),FALSE),99999)</f>
        <v>99999</v>
      </c>
      <c r="E566" s="86" t="s">
        <v>27</v>
      </c>
      <c r="F566" s="86" t="s">
        <v>27</v>
      </c>
      <c r="G566" s="86">
        <f t="shared" si="34"/>
        <v>0</v>
      </c>
      <c r="I566" s="29">
        <f t="shared" si="35"/>
        <v>-1</v>
      </c>
      <c r="J566" s="86">
        <v>494</v>
      </c>
      <c r="K566" s="86">
        <v>0</v>
      </c>
      <c r="L566" s="84">
        <f>IF(I566=1,VLOOKUP(M566,'K Bracing'!$A$1:$F$6,MATCH(N566,'K Bracing'!$A$1:'K Bracing'!$F$1,0),FALSE), 99999)</f>
        <v>99999</v>
      </c>
      <c r="M566" s="86" t="s">
        <v>27</v>
      </c>
      <c r="N566" s="86" t="s">
        <v>27</v>
      </c>
      <c r="O566" s="86">
        <f t="shared" si="36"/>
        <v>0</v>
      </c>
      <c r="Q566" s="63"/>
      <c r="AD566" s="63"/>
    </row>
    <row r="567" spans="1:30" x14ac:dyDescent="0.25">
      <c r="A567" s="29">
        <f t="shared" si="33"/>
        <v>-1</v>
      </c>
      <c r="B567" s="86">
        <v>495</v>
      </c>
      <c r="C567" s="86">
        <v>0</v>
      </c>
      <c r="D567" s="84">
        <f>IF(A567=1, VLOOKUP(E567,'K Bracing'!$A$1:$F$6,MATCH(F567,'K Bracing'!$A$1:'K Bracing'!$F$1,0),FALSE),99999)</f>
        <v>99999</v>
      </c>
      <c r="E567" s="86" t="s">
        <v>27</v>
      </c>
      <c r="F567" s="86" t="s">
        <v>27</v>
      </c>
      <c r="G567" s="86">
        <f t="shared" si="34"/>
        <v>0</v>
      </c>
      <c r="I567" s="29">
        <f t="shared" si="35"/>
        <v>-1</v>
      </c>
      <c r="J567" s="86">
        <v>495</v>
      </c>
      <c r="K567" s="86">
        <v>0</v>
      </c>
      <c r="L567" s="84">
        <f>IF(I567=1,VLOOKUP(M567,'K Bracing'!$A$1:$F$6,MATCH(N567,'K Bracing'!$A$1:'K Bracing'!$F$1,0),FALSE), 99999)</f>
        <v>99999</v>
      </c>
      <c r="M567" s="86" t="s">
        <v>27</v>
      </c>
      <c r="N567" s="86" t="s">
        <v>27</v>
      </c>
      <c r="O567" s="86">
        <f t="shared" si="36"/>
        <v>0</v>
      </c>
      <c r="Q567" s="63"/>
      <c r="AD567" s="63"/>
    </row>
    <row r="568" spans="1:30" x14ac:dyDescent="0.25">
      <c r="A568" s="29">
        <f t="shared" si="33"/>
        <v>-1</v>
      </c>
      <c r="B568" s="86">
        <v>496</v>
      </c>
      <c r="C568" s="86">
        <v>0</v>
      </c>
      <c r="D568" s="84">
        <f>IF(A568=1, VLOOKUP(E568,'K Bracing'!$A$1:$F$6,MATCH(F568,'K Bracing'!$A$1:'K Bracing'!$F$1,0),FALSE),99999)</f>
        <v>99999</v>
      </c>
      <c r="E568" s="86" t="s">
        <v>27</v>
      </c>
      <c r="F568" s="86" t="s">
        <v>27</v>
      </c>
      <c r="G568" s="86">
        <f t="shared" si="34"/>
        <v>0</v>
      </c>
      <c r="I568" s="29">
        <f t="shared" si="35"/>
        <v>-1</v>
      </c>
      <c r="J568" s="86">
        <v>496</v>
      </c>
      <c r="K568" s="86">
        <v>0</v>
      </c>
      <c r="L568" s="84">
        <f>IF(I568=1,VLOOKUP(M568,'K Bracing'!$A$1:$F$6,MATCH(N568,'K Bracing'!$A$1:'K Bracing'!$F$1,0),FALSE), 99999)</f>
        <v>99999</v>
      </c>
      <c r="M568" s="86" t="s">
        <v>27</v>
      </c>
      <c r="N568" s="86" t="s">
        <v>27</v>
      </c>
      <c r="O568" s="86">
        <f t="shared" si="36"/>
        <v>0</v>
      </c>
      <c r="Q568" s="63"/>
      <c r="AD568" s="63"/>
    </row>
    <row r="569" spans="1:30" x14ac:dyDescent="0.25">
      <c r="A569" s="29">
        <f t="shared" si="33"/>
        <v>-1</v>
      </c>
      <c r="B569" s="86">
        <v>497</v>
      </c>
      <c r="C569" s="86">
        <v>0</v>
      </c>
      <c r="D569" s="84">
        <f>IF(A569=1, VLOOKUP(E569,'K Bracing'!$A$1:$F$6,MATCH(F569,'K Bracing'!$A$1:'K Bracing'!$F$1,0),FALSE),99999)</f>
        <v>99999</v>
      </c>
      <c r="E569" s="86" t="s">
        <v>27</v>
      </c>
      <c r="F569" s="86" t="s">
        <v>27</v>
      </c>
      <c r="G569" s="86">
        <f t="shared" si="34"/>
        <v>0</v>
      </c>
      <c r="I569" s="29">
        <f t="shared" si="35"/>
        <v>-1</v>
      </c>
      <c r="J569" s="86">
        <v>497</v>
      </c>
      <c r="K569" s="86">
        <v>0</v>
      </c>
      <c r="L569" s="84">
        <f>IF(I569=1,VLOOKUP(M569,'K Bracing'!$A$1:$F$6,MATCH(N569,'K Bracing'!$A$1:'K Bracing'!$F$1,0),FALSE), 99999)</f>
        <v>99999</v>
      </c>
      <c r="M569" s="86" t="s">
        <v>27</v>
      </c>
      <c r="N569" s="86" t="s">
        <v>27</v>
      </c>
      <c r="O569" s="86">
        <f t="shared" si="36"/>
        <v>0</v>
      </c>
      <c r="Q569" s="63"/>
      <c r="AD569" s="63"/>
    </row>
    <row r="570" spans="1:30" x14ac:dyDescent="0.25">
      <c r="A570" s="29">
        <f t="shared" si="33"/>
        <v>-1</v>
      </c>
      <c r="B570" s="86">
        <v>498</v>
      </c>
      <c r="C570" s="86">
        <v>0</v>
      </c>
      <c r="D570" s="84">
        <f>IF(A570=1, VLOOKUP(E570,'K Bracing'!$A$1:$F$6,MATCH(F570,'K Bracing'!$A$1:'K Bracing'!$F$1,0),FALSE),99999)</f>
        <v>99999</v>
      </c>
      <c r="E570" s="86" t="s">
        <v>27</v>
      </c>
      <c r="F570" s="86" t="s">
        <v>27</v>
      </c>
      <c r="G570" s="86">
        <f t="shared" si="34"/>
        <v>0</v>
      </c>
      <c r="I570" s="29">
        <f t="shared" si="35"/>
        <v>-1</v>
      </c>
      <c r="J570" s="86">
        <v>498</v>
      </c>
      <c r="K570" s="86">
        <v>0</v>
      </c>
      <c r="L570" s="84">
        <f>IF(I570=1,VLOOKUP(M570,'K Bracing'!$A$1:$F$6,MATCH(N570,'K Bracing'!$A$1:'K Bracing'!$F$1,0),FALSE), 99999)</f>
        <v>99999</v>
      </c>
      <c r="M570" s="86" t="s">
        <v>27</v>
      </c>
      <c r="N570" s="86" t="s">
        <v>27</v>
      </c>
      <c r="O570" s="86">
        <f t="shared" si="36"/>
        <v>0</v>
      </c>
      <c r="Q570" s="63"/>
      <c r="AD570" s="63"/>
    </row>
    <row r="571" spans="1:30" x14ac:dyDescent="0.25">
      <c r="A571" s="29">
        <f t="shared" si="33"/>
        <v>-1</v>
      </c>
      <c r="B571" s="86">
        <v>499</v>
      </c>
      <c r="C571" s="86">
        <v>0</v>
      </c>
      <c r="D571" s="84">
        <f>IF(A571=1, VLOOKUP(E571,'K Bracing'!$A$1:$F$6,MATCH(F571,'K Bracing'!$A$1:'K Bracing'!$F$1,0),FALSE),99999)</f>
        <v>99999</v>
      </c>
      <c r="E571" s="86" t="s">
        <v>27</v>
      </c>
      <c r="F571" s="86" t="s">
        <v>27</v>
      </c>
      <c r="G571" s="86">
        <f t="shared" si="34"/>
        <v>0</v>
      </c>
      <c r="I571" s="29">
        <f t="shared" si="35"/>
        <v>-1</v>
      </c>
      <c r="J571" s="86">
        <v>499</v>
      </c>
      <c r="K571" s="86">
        <v>0</v>
      </c>
      <c r="L571" s="84">
        <f>IF(I571=1,VLOOKUP(M571,'K Bracing'!$A$1:$F$6,MATCH(N571,'K Bracing'!$A$1:'K Bracing'!$F$1,0),FALSE), 99999)</f>
        <v>99999</v>
      </c>
      <c r="M571" s="86" t="s">
        <v>27</v>
      </c>
      <c r="N571" s="86" t="s">
        <v>27</v>
      </c>
      <c r="O571" s="86">
        <f t="shared" si="36"/>
        <v>0</v>
      </c>
      <c r="Q571" s="63"/>
      <c r="AD571" s="63"/>
    </row>
    <row r="572" spans="1:30" x14ac:dyDescent="0.25">
      <c r="A572" s="29">
        <f t="shared" si="33"/>
        <v>-1</v>
      </c>
      <c r="B572" s="86">
        <v>500</v>
      </c>
      <c r="C572" s="86">
        <v>0</v>
      </c>
      <c r="D572" s="84">
        <f>IF(A572=1, VLOOKUP(E572,'K Bracing'!$A$1:$F$6,MATCH(F572,'K Bracing'!$A$1:'K Bracing'!$F$1,0),FALSE),99999)</f>
        <v>99999</v>
      </c>
      <c r="E572" s="86" t="s">
        <v>27</v>
      </c>
      <c r="F572" s="86" t="s">
        <v>27</v>
      </c>
      <c r="G572" s="86">
        <f t="shared" si="34"/>
        <v>0</v>
      </c>
      <c r="I572" s="29">
        <f t="shared" si="35"/>
        <v>-1</v>
      </c>
      <c r="J572" s="86">
        <v>500</v>
      </c>
      <c r="K572" s="86">
        <v>0</v>
      </c>
      <c r="L572" s="84">
        <f>IF(I572=1,VLOOKUP(M572,'K Bracing'!$A$1:$F$6,MATCH(N572,'K Bracing'!$A$1:'K Bracing'!$F$1,0),FALSE), 99999)</f>
        <v>99999</v>
      </c>
      <c r="M572" s="86" t="s">
        <v>27</v>
      </c>
      <c r="N572" s="86" t="s">
        <v>27</v>
      </c>
      <c r="O572" s="86">
        <f t="shared" si="36"/>
        <v>0</v>
      </c>
      <c r="Q572" s="63"/>
      <c r="AD572" s="63"/>
    </row>
    <row r="573" spans="1:30" x14ac:dyDescent="0.25">
      <c r="A573" s="29">
        <f t="shared" si="33"/>
        <v>-1</v>
      </c>
      <c r="B573" s="86">
        <v>501</v>
      </c>
      <c r="C573" s="86">
        <v>0</v>
      </c>
      <c r="D573" s="84">
        <f>IF(A573=1, VLOOKUP(E573,'K Bracing'!$A$1:$F$6,MATCH(F573,'K Bracing'!$A$1:'K Bracing'!$F$1,0),FALSE),99999)</f>
        <v>99999</v>
      </c>
      <c r="E573" s="86" t="s">
        <v>27</v>
      </c>
      <c r="F573" s="86" t="s">
        <v>27</v>
      </c>
      <c r="G573" s="86">
        <f t="shared" si="34"/>
        <v>0</v>
      </c>
      <c r="I573" s="29">
        <f t="shared" si="35"/>
        <v>-1</v>
      </c>
      <c r="J573" s="86">
        <v>501</v>
      </c>
      <c r="K573" s="86">
        <v>0</v>
      </c>
      <c r="L573" s="84">
        <f>IF(I573=1,VLOOKUP(M573,'K Bracing'!$A$1:$F$6,MATCH(N573,'K Bracing'!$A$1:'K Bracing'!$F$1,0),FALSE), 99999)</f>
        <v>99999</v>
      </c>
      <c r="M573" s="86" t="s">
        <v>27</v>
      </c>
      <c r="N573" s="86" t="s">
        <v>27</v>
      </c>
      <c r="O573" s="86">
        <f t="shared" si="36"/>
        <v>0</v>
      </c>
      <c r="Q573" s="63"/>
      <c r="AD573" s="63"/>
    </row>
    <row r="574" spans="1:30" x14ac:dyDescent="0.25">
      <c r="A574" s="29">
        <f t="shared" si="33"/>
        <v>-1</v>
      </c>
      <c r="B574" s="86">
        <v>502</v>
      </c>
      <c r="C574" s="86">
        <v>0</v>
      </c>
      <c r="D574" s="84">
        <f>IF(A574=1, VLOOKUP(E574,'K Bracing'!$A$1:$F$6,MATCH(F574,'K Bracing'!$A$1:'K Bracing'!$F$1,0),FALSE),99999)</f>
        <v>99999</v>
      </c>
      <c r="E574" s="86" t="s">
        <v>27</v>
      </c>
      <c r="F574" s="86" t="s">
        <v>27</v>
      </c>
      <c r="G574" s="86">
        <f t="shared" si="34"/>
        <v>0</v>
      </c>
      <c r="I574" s="29">
        <f t="shared" si="35"/>
        <v>-1</v>
      </c>
      <c r="J574" s="86">
        <v>502</v>
      </c>
      <c r="K574" s="86">
        <v>0</v>
      </c>
      <c r="L574" s="84">
        <f>IF(I574=1,VLOOKUP(M574,'K Bracing'!$A$1:$F$6,MATCH(N574,'K Bracing'!$A$1:'K Bracing'!$F$1,0),FALSE), 99999)</f>
        <v>99999</v>
      </c>
      <c r="M574" s="86" t="s">
        <v>27</v>
      </c>
      <c r="N574" s="86" t="s">
        <v>27</v>
      </c>
      <c r="O574" s="86">
        <f t="shared" si="36"/>
        <v>0</v>
      </c>
      <c r="Q574" s="63"/>
      <c r="AD574" s="63"/>
    </row>
    <row r="575" spans="1:30" x14ac:dyDescent="0.25">
      <c r="A575" s="29">
        <f t="shared" si="33"/>
        <v>-1</v>
      </c>
      <c r="B575" s="86">
        <v>503</v>
      </c>
      <c r="C575" s="86">
        <v>0</v>
      </c>
      <c r="D575" s="84">
        <f>IF(A575=1, VLOOKUP(E575,'K Bracing'!$A$1:$F$6,MATCH(F575,'K Bracing'!$A$1:'K Bracing'!$F$1,0),FALSE),99999)</f>
        <v>99999</v>
      </c>
      <c r="E575" s="86" t="s">
        <v>27</v>
      </c>
      <c r="F575" s="86" t="s">
        <v>27</v>
      </c>
      <c r="G575" s="86">
        <f t="shared" si="34"/>
        <v>0</v>
      </c>
      <c r="I575" s="29">
        <f t="shared" si="35"/>
        <v>-1</v>
      </c>
      <c r="J575" s="86">
        <v>503</v>
      </c>
      <c r="K575" s="86">
        <v>0</v>
      </c>
      <c r="L575" s="84">
        <f>IF(I575=1,VLOOKUP(M575,'K Bracing'!$A$1:$F$6,MATCH(N575,'K Bracing'!$A$1:'K Bracing'!$F$1,0),FALSE), 99999)</f>
        <v>99999</v>
      </c>
      <c r="M575" s="86" t="s">
        <v>27</v>
      </c>
      <c r="N575" s="86" t="s">
        <v>27</v>
      </c>
      <c r="O575" s="86">
        <f t="shared" si="36"/>
        <v>0</v>
      </c>
      <c r="Q575" s="63"/>
      <c r="AD575" s="63"/>
    </row>
    <row r="576" spans="1:30" x14ac:dyDescent="0.25">
      <c r="A576" s="29">
        <f t="shared" si="33"/>
        <v>-1</v>
      </c>
      <c r="B576" s="86">
        <v>504</v>
      </c>
      <c r="C576" s="86">
        <v>0</v>
      </c>
      <c r="D576" s="84">
        <f>IF(A576=1, VLOOKUP(E576,'K Bracing'!$A$1:$F$6,MATCH(F576,'K Bracing'!$A$1:'K Bracing'!$F$1,0),FALSE),99999)</f>
        <v>99999</v>
      </c>
      <c r="E576" s="86" t="s">
        <v>27</v>
      </c>
      <c r="F576" s="86" t="s">
        <v>27</v>
      </c>
      <c r="G576" s="86">
        <f t="shared" si="34"/>
        <v>0</v>
      </c>
      <c r="I576" s="29">
        <f t="shared" si="35"/>
        <v>-1</v>
      </c>
      <c r="J576" s="86">
        <v>504</v>
      </c>
      <c r="K576" s="86">
        <v>0</v>
      </c>
      <c r="L576" s="84">
        <f>IF(I576=1,VLOOKUP(M576,'K Bracing'!$A$1:$F$6,MATCH(N576,'K Bracing'!$A$1:'K Bracing'!$F$1,0),FALSE), 99999)</f>
        <v>99999</v>
      </c>
      <c r="M576" s="86" t="s">
        <v>27</v>
      </c>
      <c r="N576" s="86" t="s">
        <v>27</v>
      </c>
      <c r="O576" s="86">
        <f t="shared" si="36"/>
        <v>0</v>
      </c>
      <c r="Q576" s="63"/>
      <c r="AD576" s="63"/>
    </row>
    <row r="577" spans="1:30" x14ac:dyDescent="0.25">
      <c r="A577" s="29">
        <f t="shared" si="33"/>
        <v>-1</v>
      </c>
      <c r="B577" s="86">
        <v>505</v>
      </c>
      <c r="C577" s="86">
        <v>0</v>
      </c>
      <c r="D577" s="84">
        <f>IF(A577=1, VLOOKUP(E577,'K Bracing'!$A$1:$F$6,MATCH(F577,'K Bracing'!$A$1:'K Bracing'!$F$1,0),FALSE),99999)</f>
        <v>99999</v>
      </c>
      <c r="E577" s="86" t="s">
        <v>27</v>
      </c>
      <c r="F577" s="86" t="s">
        <v>27</v>
      </c>
      <c r="G577" s="86">
        <f t="shared" si="34"/>
        <v>0</v>
      </c>
      <c r="I577" s="29">
        <f t="shared" si="35"/>
        <v>-1</v>
      </c>
      <c r="J577" s="86">
        <v>505</v>
      </c>
      <c r="K577" s="86">
        <v>0</v>
      </c>
      <c r="L577" s="84">
        <f>IF(I577=1,VLOOKUP(M577,'K Bracing'!$A$1:$F$6,MATCH(N577,'K Bracing'!$A$1:'K Bracing'!$F$1,0),FALSE), 99999)</f>
        <v>99999</v>
      </c>
      <c r="M577" s="86" t="s">
        <v>27</v>
      </c>
      <c r="N577" s="86" t="s">
        <v>27</v>
      </c>
      <c r="O577" s="86">
        <f t="shared" si="36"/>
        <v>0</v>
      </c>
      <c r="Q577" s="63"/>
      <c r="AD577" s="63"/>
    </row>
    <row r="578" spans="1:30" x14ac:dyDescent="0.25">
      <c r="A578" s="29">
        <f t="shared" si="33"/>
        <v>-1</v>
      </c>
      <c r="B578" s="86">
        <v>506</v>
      </c>
      <c r="C578" s="86">
        <v>0</v>
      </c>
      <c r="D578" s="84">
        <f>IF(A578=1, VLOOKUP(E578,'K Bracing'!$A$1:$F$6,MATCH(F578,'K Bracing'!$A$1:'K Bracing'!$F$1,0),FALSE),99999)</f>
        <v>99999</v>
      </c>
      <c r="E578" s="86" t="s">
        <v>27</v>
      </c>
      <c r="F578" s="86" t="s">
        <v>27</v>
      </c>
      <c r="G578" s="86">
        <f t="shared" si="34"/>
        <v>0</v>
      </c>
      <c r="I578" s="29">
        <f t="shared" si="35"/>
        <v>-1</v>
      </c>
      <c r="J578" s="86">
        <v>506</v>
      </c>
      <c r="K578" s="86">
        <v>0</v>
      </c>
      <c r="L578" s="84">
        <f>IF(I578=1,VLOOKUP(M578,'K Bracing'!$A$1:$F$6,MATCH(N578,'K Bracing'!$A$1:'K Bracing'!$F$1,0),FALSE), 99999)</f>
        <v>99999</v>
      </c>
      <c r="M578" s="86" t="s">
        <v>27</v>
      </c>
      <c r="N578" s="86" t="s">
        <v>27</v>
      </c>
      <c r="O578" s="86">
        <f t="shared" si="36"/>
        <v>0</v>
      </c>
      <c r="Q578" s="63"/>
      <c r="AD578" s="63"/>
    </row>
    <row r="579" spans="1:30" x14ac:dyDescent="0.25">
      <c r="A579" s="29">
        <f t="shared" si="33"/>
        <v>-1</v>
      </c>
      <c r="B579" s="86">
        <v>507</v>
      </c>
      <c r="C579" s="86">
        <v>0</v>
      </c>
      <c r="D579" s="84">
        <f>IF(A579=1, VLOOKUP(E579,'K Bracing'!$A$1:$F$6,MATCH(F579,'K Bracing'!$A$1:'K Bracing'!$F$1,0),FALSE),99999)</f>
        <v>99999</v>
      </c>
      <c r="E579" s="86" t="s">
        <v>27</v>
      </c>
      <c r="F579" s="86" t="s">
        <v>27</v>
      </c>
      <c r="G579" s="86">
        <f t="shared" si="34"/>
        <v>0</v>
      </c>
      <c r="I579" s="29">
        <f t="shared" si="35"/>
        <v>-1</v>
      </c>
      <c r="J579" s="86">
        <v>507</v>
      </c>
      <c r="K579" s="86">
        <v>0</v>
      </c>
      <c r="L579" s="84">
        <f>IF(I579=1,VLOOKUP(M579,'K Bracing'!$A$1:$F$6,MATCH(N579,'K Bracing'!$A$1:'K Bracing'!$F$1,0),FALSE), 99999)</f>
        <v>99999</v>
      </c>
      <c r="M579" s="86" t="s">
        <v>27</v>
      </c>
      <c r="N579" s="86" t="s">
        <v>27</v>
      </c>
      <c r="O579" s="86">
        <f t="shared" si="36"/>
        <v>0</v>
      </c>
      <c r="Q579" s="63"/>
      <c r="AD579" s="63"/>
    </row>
    <row r="580" spans="1:30" x14ac:dyDescent="0.25">
      <c r="A580" s="29">
        <f t="shared" si="33"/>
        <v>-1</v>
      </c>
      <c r="B580" s="86">
        <v>508</v>
      </c>
      <c r="C580" s="86">
        <v>0</v>
      </c>
      <c r="D580" s="84">
        <f>IF(A580=1, VLOOKUP(E580,'K Bracing'!$A$1:$F$6,MATCH(F580,'K Bracing'!$A$1:'K Bracing'!$F$1,0),FALSE),99999)</f>
        <v>99999</v>
      </c>
      <c r="E580" s="86" t="s">
        <v>27</v>
      </c>
      <c r="F580" s="86" t="s">
        <v>27</v>
      </c>
      <c r="G580" s="86">
        <f t="shared" si="34"/>
        <v>0</v>
      </c>
      <c r="I580" s="29">
        <f t="shared" si="35"/>
        <v>-1</v>
      </c>
      <c r="J580" s="86">
        <v>508</v>
      </c>
      <c r="K580" s="86">
        <v>0</v>
      </c>
      <c r="L580" s="84">
        <f>IF(I580=1,VLOOKUP(M580,'K Bracing'!$A$1:$F$6,MATCH(N580,'K Bracing'!$A$1:'K Bracing'!$F$1,0),FALSE), 99999)</f>
        <v>99999</v>
      </c>
      <c r="M580" s="86" t="s">
        <v>27</v>
      </c>
      <c r="N580" s="86" t="s">
        <v>27</v>
      </c>
      <c r="O580" s="86">
        <f t="shared" si="36"/>
        <v>0</v>
      </c>
      <c r="Q580" s="63"/>
      <c r="AD580" s="63"/>
    </row>
    <row r="581" spans="1:30" x14ac:dyDescent="0.25">
      <c r="A581" s="29">
        <f t="shared" si="33"/>
        <v>-1</v>
      </c>
      <c r="B581" s="86">
        <v>509</v>
      </c>
      <c r="C581" s="86">
        <v>0</v>
      </c>
      <c r="D581" s="84">
        <f>IF(A581=1, VLOOKUP(E581,'K Bracing'!$A$1:$F$6,MATCH(F581,'K Bracing'!$A$1:'K Bracing'!$F$1,0),FALSE),99999)</f>
        <v>99999</v>
      </c>
      <c r="E581" s="86" t="s">
        <v>27</v>
      </c>
      <c r="F581" s="86" t="s">
        <v>27</v>
      </c>
      <c r="G581" s="86">
        <f t="shared" si="34"/>
        <v>0</v>
      </c>
      <c r="I581" s="29">
        <f t="shared" si="35"/>
        <v>-1</v>
      </c>
      <c r="J581" s="86">
        <v>509</v>
      </c>
      <c r="K581" s="86">
        <v>0</v>
      </c>
      <c r="L581" s="84">
        <f>IF(I581=1,VLOOKUP(M581,'K Bracing'!$A$1:$F$6,MATCH(N581,'K Bracing'!$A$1:'K Bracing'!$F$1,0),FALSE), 99999)</f>
        <v>99999</v>
      </c>
      <c r="M581" s="86" t="s">
        <v>27</v>
      </c>
      <c r="N581" s="86" t="s">
        <v>27</v>
      </c>
      <c r="O581" s="86">
        <f t="shared" si="36"/>
        <v>0</v>
      </c>
      <c r="Q581" s="63"/>
      <c r="AD581" s="63"/>
    </row>
    <row r="582" spans="1:30" x14ac:dyDescent="0.25">
      <c r="A582" s="29">
        <f t="shared" si="33"/>
        <v>-1</v>
      </c>
      <c r="B582" s="86">
        <v>510</v>
      </c>
      <c r="C582" s="86">
        <v>0</v>
      </c>
      <c r="D582" s="84">
        <f>IF(A582=1, VLOOKUP(E582,'K Bracing'!$A$1:$F$6,MATCH(F582,'K Bracing'!$A$1:'K Bracing'!$F$1,0),FALSE),99999)</f>
        <v>99999</v>
      </c>
      <c r="E582" s="86" t="s">
        <v>27</v>
      </c>
      <c r="F582" s="86" t="s">
        <v>27</v>
      </c>
      <c r="G582" s="86">
        <f t="shared" si="34"/>
        <v>0</v>
      </c>
      <c r="I582" s="29">
        <f t="shared" si="35"/>
        <v>-1</v>
      </c>
      <c r="J582" s="86">
        <v>510</v>
      </c>
      <c r="K582" s="86">
        <v>0</v>
      </c>
      <c r="L582" s="84">
        <f>IF(I582=1,VLOOKUP(M582,'K Bracing'!$A$1:$F$6,MATCH(N582,'K Bracing'!$A$1:'K Bracing'!$F$1,0),FALSE), 99999)</f>
        <v>99999</v>
      </c>
      <c r="M582" s="86" t="s">
        <v>27</v>
      </c>
      <c r="N582" s="86" t="s">
        <v>27</v>
      </c>
      <c r="O582" s="86">
        <f t="shared" si="36"/>
        <v>0</v>
      </c>
      <c r="Q582" s="63"/>
      <c r="AD582" s="63"/>
    </row>
    <row r="583" spans="1:30" x14ac:dyDescent="0.25">
      <c r="A583" s="29">
        <f t="shared" si="33"/>
        <v>-1</v>
      </c>
      <c r="B583" s="86">
        <v>511</v>
      </c>
      <c r="C583" s="86">
        <v>0</v>
      </c>
      <c r="D583" s="84">
        <f>IF(A583=1, VLOOKUP(E583,'K Bracing'!$A$1:$F$6,MATCH(F583,'K Bracing'!$A$1:'K Bracing'!$F$1,0),FALSE),99999)</f>
        <v>99999</v>
      </c>
      <c r="E583" s="86" t="s">
        <v>27</v>
      </c>
      <c r="F583" s="86" t="s">
        <v>27</v>
      </c>
      <c r="G583" s="86">
        <f t="shared" si="34"/>
        <v>0</v>
      </c>
      <c r="I583" s="29">
        <f t="shared" si="35"/>
        <v>-1</v>
      </c>
      <c r="J583" s="86">
        <v>511</v>
      </c>
      <c r="K583" s="86">
        <v>0</v>
      </c>
      <c r="L583" s="84">
        <f>IF(I583=1,VLOOKUP(M583,'K Bracing'!$A$1:$F$6,MATCH(N583,'K Bracing'!$A$1:'K Bracing'!$F$1,0),FALSE), 99999)</f>
        <v>99999</v>
      </c>
      <c r="M583" s="86" t="s">
        <v>27</v>
      </c>
      <c r="N583" s="86" t="s">
        <v>27</v>
      </c>
      <c r="O583" s="86">
        <f t="shared" si="36"/>
        <v>0</v>
      </c>
      <c r="Q583" s="63"/>
      <c r="AD583" s="63"/>
    </row>
    <row r="584" spans="1:30" x14ac:dyDescent="0.25">
      <c r="A584" s="29">
        <f t="shared" si="33"/>
        <v>-1</v>
      </c>
      <c r="B584" s="86">
        <v>512</v>
      </c>
      <c r="C584" s="86">
        <v>0</v>
      </c>
      <c r="D584" s="84">
        <f>IF(A584=1, VLOOKUP(E584,'K Bracing'!$A$1:$F$6,MATCH(F584,'K Bracing'!$A$1:'K Bracing'!$F$1,0),FALSE),99999)</f>
        <v>99999</v>
      </c>
      <c r="E584" s="86" t="s">
        <v>27</v>
      </c>
      <c r="F584" s="86" t="s">
        <v>27</v>
      </c>
      <c r="G584" s="86">
        <f t="shared" si="34"/>
        <v>0</v>
      </c>
      <c r="I584" s="29">
        <f t="shared" si="35"/>
        <v>-1</v>
      </c>
      <c r="J584" s="86">
        <v>512</v>
      </c>
      <c r="K584" s="86">
        <v>0</v>
      </c>
      <c r="L584" s="84">
        <f>IF(I584=1,VLOOKUP(M584,'K Bracing'!$A$1:$F$6,MATCH(N584,'K Bracing'!$A$1:'K Bracing'!$F$1,0),FALSE), 99999)</f>
        <v>99999</v>
      </c>
      <c r="M584" s="86" t="s">
        <v>27</v>
      </c>
      <c r="N584" s="86" t="s">
        <v>27</v>
      </c>
      <c r="O584" s="86">
        <f t="shared" si="36"/>
        <v>0</v>
      </c>
      <c r="Q584" s="63"/>
      <c r="AD584" s="63"/>
    </row>
    <row r="585" spans="1:30" x14ac:dyDescent="0.25">
      <c r="A585" s="29">
        <f t="shared" ref="A585:A648" si="37">IF($J$52-B585&gt;=0, 1, -1)</f>
        <v>-1</v>
      </c>
      <c r="B585" s="86">
        <v>513</v>
      </c>
      <c r="C585" s="86">
        <v>0</v>
      </c>
      <c r="D585" s="84">
        <f>IF(A585=1, VLOOKUP(E585,'K Bracing'!$A$1:$F$6,MATCH(F585,'K Bracing'!$A$1:'K Bracing'!$F$1,0),FALSE),99999)</f>
        <v>99999</v>
      </c>
      <c r="E585" s="86" t="s">
        <v>27</v>
      </c>
      <c r="F585" s="86" t="s">
        <v>27</v>
      </c>
      <c r="G585" s="86">
        <f t="shared" ref="G585:G648" si="38">D585*A585*C585/$H$46</f>
        <v>0</v>
      </c>
      <c r="I585" s="29">
        <f t="shared" ref="I585:I648" si="39">IF($J$54-J585&gt;=0, 1, -1)</f>
        <v>-1</v>
      </c>
      <c r="J585" s="86">
        <v>513</v>
      </c>
      <c r="K585" s="86">
        <v>0</v>
      </c>
      <c r="L585" s="84">
        <f>IF(I585=1,VLOOKUP(M585,'K Bracing'!$A$1:$F$6,MATCH(N585,'K Bracing'!$A$1:'K Bracing'!$F$1,0),FALSE), 99999)</f>
        <v>99999</v>
      </c>
      <c r="M585" s="86" t="s">
        <v>27</v>
      </c>
      <c r="N585" s="86" t="s">
        <v>27</v>
      </c>
      <c r="O585" s="86">
        <f t="shared" ref="O585:O648" si="40">L585*K585*I585/$H$47</f>
        <v>0</v>
      </c>
      <c r="Q585" s="63"/>
      <c r="AD585" s="63"/>
    </row>
    <row r="586" spans="1:30" x14ac:dyDescent="0.25">
      <c r="A586" s="29">
        <f t="shared" si="37"/>
        <v>-1</v>
      </c>
      <c r="B586" s="86">
        <v>514</v>
      </c>
      <c r="C586" s="86">
        <v>0</v>
      </c>
      <c r="D586" s="84">
        <f>IF(A586=1, VLOOKUP(E586,'K Bracing'!$A$1:$F$6,MATCH(F586,'K Bracing'!$A$1:'K Bracing'!$F$1,0),FALSE),99999)</f>
        <v>99999</v>
      </c>
      <c r="E586" s="86" t="s">
        <v>27</v>
      </c>
      <c r="F586" s="86" t="s">
        <v>27</v>
      </c>
      <c r="G586" s="86">
        <f t="shared" si="38"/>
        <v>0</v>
      </c>
      <c r="I586" s="29">
        <f t="shared" si="39"/>
        <v>-1</v>
      </c>
      <c r="J586" s="86">
        <v>514</v>
      </c>
      <c r="K586" s="86">
        <v>0</v>
      </c>
      <c r="L586" s="84">
        <f>IF(I586=1,VLOOKUP(M586,'K Bracing'!$A$1:$F$6,MATCH(N586,'K Bracing'!$A$1:'K Bracing'!$F$1,0),FALSE), 99999)</f>
        <v>99999</v>
      </c>
      <c r="M586" s="86" t="s">
        <v>27</v>
      </c>
      <c r="N586" s="86" t="s">
        <v>27</v>
      </c>
      <c r="O586" s="86">
        <f t="shared" si="40"/>
        <v>0</v>
      </c>
      <c r="Q586" s="63"/>
      <c r="AD586" s="63"/>
    </row>
    <row r="587" spans="1:30" x14ac:dyDescent="0.25">
      <c r="A587" s="29">
        <f t="shared" si="37"/>
        <v>-1</v>
      </c>
      <c r="B587" s="86">
        <v>515</v>
      </c>
      <c r="C587" s="86">
        <v>0</v>
      </c>
      <c r="D587" s="84">
        <f>IF(A587=1, VLOOKUP(E587,'K Bracing'!$A$1:$F$6,MATCH(F587,'K Bracing'!$A$1:'K Bracing'!$F$1,0),FALSE),99999)</f>
        <v>99999</v>
      </c>
      <c r="E587" s="86" t="s">
        <v>27</v>
      </c>
      <c r="F587" s="86" t="s">
        <v>27</v>
      </c>
      <c r="G587" s="86">
        <f t="shared" si="38"/>
        <v>0</v>
      </c>
      <c r="I587" s="29">
        <f t="shared" si="39"/>
        <v>-1</v>
      </c>
      <c r="J587" s="86">
        <v>515</v>
      </c>
      <c r="K587" s="86">
        <v>0</v>
      </c>
      <c r="L587" s="84">
        <f>IF(I587=1,VLOOKUP(M587,'K Bracing'!$A$1:$F$6,MATCH(N587,'K Bracing'!$A$1:'K Bracing'!$F$1,0),FALSE), 99999)</f>
        <v>99999</v>
      </c>
      <c r="M587" s="86" t="s">
        <v>27</v>
      </c>
      <c r="N587" s="86" t="s">
        <v>27</v>
      </c>
      <c r="O587" s="86">
        <f t="shared" si="40"/>
        <v>0</v>
      </c>
      <c r="Q587" s="63"/>
      <c r="AD587" s="63"/>
    </row>
    <row r="588" spans="1:30" x14ac:dyDescent="0.25">
      <c r="A588" s="29">
        <f t="shared" si="37"/>
        <v>-1</v>
      </c>
      <c r="B588" s="86">
        <v>516</v>
      </c>
      <c r="C588" s="86">
        <v>0</v>
      </c>
      <c r="D588" s="84">
        <f>IF(A588=1, VLOOKUP(E588,'K Bracing'!$A$1:$F$6,MATCH(F588,'K Bracing'!$A$1:'K Bracing'!$F$1,0),FALSE),99999)</f>
        <v>99999</v>
      </c>
      <c r="E588" s="86" t="s">
        <v>27</v>
      </c>
      <c r="F588" s="86" t="s">
        <v>27</v>
      </c>
      <c r="G588" s="86">
        <f t="shared" si="38"/>
        <v>0</v>
      </c>
      <c r="I588" s="29">
        <f t="shared" si="39"/>
        <v>-1</v>
      </c>
      <c r="J588" s="86">
        <v>516</v>
      </c>
      <c r="K588" s="86">
        <v>0</v>
      </c>
      <c r="L588" s="84">
        <f>IF(I588=1,VLOOKUP(M588,'K Bracing'!$A$1:$F$6,MATCH(N588,'K Bracing'!$A$1:'K Bracing'!$F$1,0),FALSE), 99999)</f>
        <v>99999</v>
      </c>
      <c r="M588" s="86" t="s">
        <v>27</v>
      </c>
      <c r="N588" s="86" t="s">
        <v>27</v>
      </c>
      <c r="O588" s="86">
        <f t="shared" si="40"/>
        <v>0</v>
      </c>
      <c r="Q588" s="63"/>
      <c r="AD588" s="63"/>
    </row>
    <row r="589" spans="1:30" x14ac:dyDescent="0.25">
      <c r="A589" s="29">
        <f t="shared" si="37"/>
        <v>-1</v>
      </c>
      <c r="B589" s="86">
        <v>517</v>
      </c>
      <c r="C589" s="86">
        <v>0</v>
      </c>
      <c r="D589" s="84">
        <f>IF(A589=1, VLOOKUP(E589,'K Bracing'!$A$1:$F$6,MATCH(F589,'K Bracing'!$A$1:'K Bracing'!$F$1,0),FALSE),99999)</f>
        <v>99999</v>
      </c>
      <c r="E589" s="86" t="s">
        <v>27</v>
      </c>
      <c r="F589" s="86" t="s">
        <v>27</v>
      </c>
      <c r="G589" s="86">
        <f t="shared" si="38"/>
        <v>0</v>
      </c>
      <c r="I589" s="29">
        <f t="shared" si="39"/>
        <v>-1</v>
      </c>
      <c r="J589" s="86">
        <v>517</v>
      </c>
      <c r="K589" s="86">
        <v>0</v>
      </c>
      <c r="L589" s="84">
        <f>IF(I589=1,VLOOKUP(M589,'K Bracing'!$A$1:$F$6,MATCH(N589,'K Bracing'!$A$1:'K Bracing'!$F$1,0),FALSE), 99999)</f>
        <v>99999</v>
      </c>
      <c r="M589" s="86" t="s">
        <v>27</v>
      </c>
      <c r="N589" s="86" t="s">
        <v>27</v>
      </c>
      <c r="O589" s="86">
        <f t="shared" si="40"/>
        <v>0</v>
      </c>
      <c r="Q589" s="63"/>
      <c r="AD589" s="63"/>
    </row>
    <row r="590" spans="1:30" x14ac:dyDescent="0.25">
      <c r="A590" s="29">
        <f t="shared" si="37"/>
        <v>-1</v>
      </c>
      <c r="B590" s="86">
        <v>518</v>
      </c>
      <c r="C590" s="86">
        <v>0</v>
      </c>
      <c r="D590" s="84">
        <f>IF(A590=1, VLOOKUP(E590,'K Bracing'!$A$1:$F$6,MATCH(F590,'K Bracing'!$A$1:'K Bracing'!$F$1,0),FALSE),99999)</f>
        <v>99999</v>
      </c>
      <c r="E590" s="86" t="s">
        <v>27</v>
      </c>
      <c r="F590" s="86" t="s">
        <v>27</v>
      </c>
      <c r="G590" s="86">
        <f t="shared" si="38"/>
        <v>0</v>
      </c>
      <c r="I590" s="29">
        <f t="shared" si="39"/>
        <v>-1</v>
      </c>
      <c r="J590" s="86">
        <v>518</v>
      </c>
      <c r="K590" s="86">
        <v>0</v>
      </c>
      <c r="L590" s="84">
        <f>IF(I590=1,VLOOKUP(M590,'K Bracing'!$A$1:$F$6,MATCH(N590,'K Bracing'!$A$1:'K Bracing'!$F$1,0),FALSE), 99999)</f>
        <v>99999</v>
      </c>
      <c r="M590" s="86" t="s">
        <v>27</v>
      </c>
      <c r="N590" s="86" t="s">
        <v>27</v>
      </c>
      <c r="O590" s="86">
        <f t="shared" si="40"/>
        <v>0</v>
      </c>
      <c r="Q590" s="63"/>
      <c r="AD590" s="63"/>
    </row>
    <row r="591" spans="1:30" x14ac:dyDescent="0.25">
      <c r="A591" s="29">
        <f t="shared" si="37"/>
        <v>-1</v>
      </c>
      <c r="B591" s="86">
        <v>519</v>
      </c>
      <c r="C591" s="86">
        <v>0</v>
      </c>
      <c r="D591" s="84">
        <f>IF(A591=1, VLOOKUP(E591,'K Bracing'!$A$1:$F$6,MATCH(F591,'K Bracing'!$A$1:'K Bracing'!$F$1,0),FALSE),99999)</f>
        <v>99999</v>
      </c>
      <c r="E591" s="86" t="s">
        <v>27</v>
      </c>
      <c r="F591" s="86" t="s">
        <v>27</v>
      </c>
      <c r="G591" s="86">
        <f t="shared" si="38"/>
        <v>0</v>
      </c>
      <c r="I591" s="29">
        <f t="shared" si="39"/>
        <v>-1</v>
      </c>
      <c r="J591" s="86">
        <v>519</v>
      </c>
      <c r="K591" s="86">
        <v>0</v>
      </c>
      <c r="L591" s="84">
        <f>IF(I591=1,VLOOKUP(M591,'K Bracing'!$A$1:$F$6,MATCH(N591,'K Bracing'!$A$1:'K Bracing'!$F$1,0),FALSE), 99999)</f>
        <v>99999</v>
      </c>
      <c r="M591" s="86" t="s">
        <v>27</v>
      </c>
      <c r="N591" s="86" t="s">
        <v>27</v>
      </c>
      <c r="O591" s="86">
        <f t="shared" si="40"/>
        <v>0</v>
      </c>
      <c r="Q591" s="63"/>
      <c r="AD591" s="63"/>
    </row>
    <row r="592" spans="1:30" x14ac:dyDescent="0.25">
      <c r="A592" s="29">
        <f t="shared" si="37"/>
        <v>-1</v>
      </c>
      <c r="B592" s="86">
        <v>520</v>
      </c>
      <c r="C592" s="86">
        <v>0</v>
      </c>
      <c r="D592" s="84">
        <f>IF(A592=1, VLOOKUP(E592,'K Bracing'!$A$1:$F$6,MATCH(F592,'K Bracing'!$A$1:'K Bracing'!$F$1,0),FALSE),99999)</f>
        <v>99999</v>
      </c>
      <c r="E592" s="86" t="s">
        <v>27</v>
      </c>
      <c r="F592" s="86" t="s">
        <v>27</v>
      </c>
      <c r="G592" s="86">
        <f t="shared" si="38"/>
        <v>0</v>
      </c>
      <c r="I592" s="29">
        <f t="shared" si="39"/>
        <v>-1</v>
      </c>
      <c r="J592" s="86">
        <v>520</v>
      </c>
      <c r="K592" s="86">
        <v>0</v>
      </c>
      <c r="L592" s="84">
        <f>IF(I592=1,VLOOKUP(M592,'K Bracing'!$A$1:$F$6,MATCH(N592,'K Bracing'!$A$1:'K Bracing'!$F$1,0),FALSE), 99999)</f>
        <v>99999</v>
      </c>
      <c r="M592" s="86" t="s">
        <v>27</v>
      </c>
      <c r="N592" s="86" t="s">
        <v>27</v>
      </c>
      <c r="O592" s="86">
        <f t="shared" si="40"/>
        <v>0</v>
      </c>
      <c r="Q592" s="63"/>
      <c r="AD592" s="63"/>
    </row>
    <row r="593" spans="1:30" x14ac:dyDescent="0.25">
      <c r="A593" s="29">
        <f t="shared" si="37"/>
        <v>-1</v>
      </c>
      <c r="B593" s="86">
        <v>521</v>
      </c>
      <c r="C593" s="86">
        <v>0</v>
      </c>
      <c r="D593" s="84">
        <f>IF(A593=1, VLOOKUP(E593,'K Bracing'!$A$1:$F$6,MATCH(F593,'K Bracing'!$A$1:'K Bracing'!$F$1,0),FALSE),99999)</f>
        <v>99999</v>
      </c>
      <c r="E593" s="86" t="s">
        <v>27</v>
      </c>
      <c r="F593" s="86" t="s">
        <v>27</v>
      </c>
      <c r="G593" s="86">
        <f t="shared" si="38"/>
        <v>0</v>
      </c>
      <c r="I593" s="29">
        <f t="shared" si="39"/>
        <v>-1</v>
      </c>
      <c r="J593" s="86">
        <v>521</v>
      </c>
      <c r="K593" s="86">
        <v>0</v>
      </c>
      <c r="L593" s="84">
        <f>IF(I593=1,VLOOKUP(M593,'K Bracing'!$A$1:$F$6,MATCH(N593,'K Bracing'!$A$1:'K Bracing'!$F$1,0),FALSE), 99999)</f>
        <v>99999</v>
      </c>
      <c r="M593" s="86" t="s">
        <v>27</v>
      </c>
      <c r="N593" s="86" t="s">
        <v>27</v>
      </c>
      <c r="O593" s="86">
        <f t="shared" si="40"/>
        <v>0</v>
      </c>
      <c r="Q593" s="63"/>
      <c r="AD593" s="63"/>
    </row>
    <row r="594" spans="1:30" x14ac:dyDescent="0.25">
      <c r="A594" s="29">
        <f t="shared" si="37"/>
        <v>-1</v>
      </c>
      <c r="B594" s="86">
        <v>522</v>
      </c>
      <c r="C594" s="86">
        <v>0</v>
      </c>
      <c r="D594" s="84">
        <f>IF(A594=1, VLOOKUP(E594,'K Bracing'!$A$1:$F$6,MATCH(F594,'K Bracing'!$A$1:'K Bracing'!$F$1,0),FALSE),99999)</f>
        <v>99999</v>
      </c>
      <c r="E594" s="86" t="s">
        <v>27</v>
      </c>
      <c r="F594" s="86" t="s">
        <v>27</v>
      </c>
      <c r="G594" s="86">
        <f t="shared" si="38"/>
        <v>0</v>
      </c>
      <c r="I594" s="29">
        <f t="shared" si="39"/>
        <v>-1</v>
      </c>
      <c r="J594" s="86">
        <v>522</v>
      </c>
      <c r="K594" s="86">
        <v>0</v>
      </c>
      <c r="L594" s="84">
        <f>IF(I594=1,VLOOKUP(M594,'K Bracing'!$A$1:$F$6,MATCH(N594,'K Bracing'!$A$1:'K Bracing'!$F$1,0),FALSE), 99999)</f>
        <v>99999</v>
      </c>
      <c r="M594" s="86" t="s">
        <v>27</v>
      </c>
      <c r="N594" s="86" t="s">
        <v>27</v>
      </c>
      <c r="O594" s="86">
        <f t="shared" si="40"/>
        <v>0</v>
      </c>
      <c r="Q594" s="63"/>
      <c r="AD594" s="63"/>
    </row>
    <row r="595" spans="1:30" x14ac:dyDescent="0.25">
      <c r="A595" s="29">
        <f t="shared" si="37"/>
        <v>-1</v>
      </c>
      <c r="B595" s="86">
        <v>523</v>
      </c>
      <c r="C595" s="86">
        <v>0</v>
      </c>
      <c r="D595" s="84">
        <f>IF(A595=1, VLOOKUP(E595,'K Bracing'!$A$1:$F$6,MATCH(F595,'K Bracing'!$A$1:'K Bracing'!$F$1,0),FALSE),99999)</f>
        <v>99999</v>
      </c>
      <c r="E595" s="86" t="s">
        <v>27</v>
      </c>
      <c r="F595" s="86" t="s">
        <v>27</v>
      </c>
      <c r="G595" s="86">
        <f t="shared" si="38"/>
        <v>0</v>
      </c>
      <c r="I595" s="29">
        <f t="shared" si="39"/>
        <v>-1</v>
      </c>
      <c r="J595" s="86">
        <v>523</v>
      </c>
      <c r="K595" s="86">
        <v>0</v>
      </c>
      <c r="L595" s="84">
        <f>IF(I595=1,VLOOKUP(M595,'K Bracing'!$A$1:$F$6,MATCH(N595,'K Bracing'!$A$1:'K Bracing'!$F$1,0),FALSE), 99999)</f>
        <v>99999</v>
      </c>
      <c r="M595" s="86" t="s">
        <v>27</v>
      </c>
      <c r="N595" s="86" t="s">
        <v>27</v>
      </c>
      <c r="O595" s="86">
        <f t="shared" si="40"/>
        <v>0</v>
      </c>
      <c r="Q595" s="63"/>
      <c r="AD595" s="63"/>
    </row>
    <row r="596" spans="1:30" x14ac:dyDescent="0.25">
      <c r="A596" s="29">
        <f t="shared" si="37"/>
        <v>-1</v>
      </c>
      <c r="B596" s="86">
        <v>524</v>
      </c>
      <c r="C596" s="86">
        <v>0</v>
      </c>
      <c r="D596" s="84">
        <f>IF(A596=1, VLOOKUP(E596,'K Bracing'!$A$1:$F$6,MATCH(F596,'K Bracing'!$A$1:'K Bracing'!$F$1,0),FALSE),99999)</f>
        <v>99999</v>
      </c>
      <c r="E596" s="86" t="s">
        <v>27</v>
      </c>
      <c r="F596" s="86" t="s">
        <v>27</v>
      </c>
      <c r="G596" s="86">
        <f t="shared" si="38"/>
        <v>0</v>
      </c>
      <c r="I596" s="29">
        <f t="shared" si="39"/>
        <v>-1</v>
      </c>
      <c r="J596" s="86">
        <v>524</v>
      </c>
      <c r="K596" s="86">
        <v>0</v>
      </c>
      <c r="L596" s="84">
        <f>IF(I596=1,VLOOKUP(M596,'K Bracing'!$A$1:$F$6,MATCH(N596,'K Bracing'!$A$1:'K Bracing'!$F$1,0),FALSE), 99999)</f>
        <v>99999</v>
      </c>
      <c r="M596" s="86" t="s">
        <v>27</v>
      </c>
      <c r="N596" s="86" t="s">
        <v>27</v>
      </c>
      <c r="O596" s="86">
        <f t="shared" si="40"/>
        <v>0</v>
      </c>
      <c r="Q596" s="63"/>
      <c r="AD596" s="63"/>
    </row>
    <row r="597" spans="1:30" x14ac:dyDescent="0.25">
      <c r="A597" s="29">
        <f t="shared" si="37"/>
        <v>-1</v>
      </c>
      <c r="B597" s="86">
        <v>525</v>
      </c>
      <c r="C597" s="86">
        <v>0</v>
      </c>
      <c r="D597" s="84">
        <f>IF(A597=1, VLOOKUP(E597,'K Bracing'!$A$1:$F$6,MATCH(F597,'K Bracing'!$A$1:'K Bracing'!$F$1,0),FALSE),99999)</f>
        <v>99999</v>
      </c>
      <c r="E597" s="86" t="s">
        <v>27</v>
      </c>
      <c r="F597" s="86" t="s">
        <v>27</v>
      </c>
      <c r="G597" s="86">
        <f t="shared" si="38"/>
        <v>0</v>
      </c>
      <c r="I597" s="29">
        <f t="shared" si="39"/>
        <v>-1</v>
      </c>
      <c r="J597" s="86">
        <v>525</v>
      </c>
      <c r="K597" s="86">
        <v>0</v>
      </c>
      <c r="L597" s="84">
        <f>IF(I597=1,VLOOKUP(M597,'K Bracing'!$A$1:$F$6,MATCH(N597,'K Bracing'!$A$1:'K Bracing'!$F$1,0),FALSE), 99999)</f>
        <v>99999</v>
      </c>
      <c r="M597" s="86" t="s">
        <v>27</v>
      </c>
      <c r="N597" s="86" t="s">
        <v>27</v>
      </c>
      <c r="O597" s="86">
        <f t="shared" si="40"/>
        <v>0</v>
      </c>
      <c r="Q597" s="63"/>
      <c r="AD597" s="63"/>
    </row>
    <row r="598" spans="1:30" x14ac:dyDescent="0.25">
      <c r="A598" s="29">
        <f t="shared" si="37"/>
        <v>-1</v>
      </c>
      <c r="B598" s="86">
        <v>526</v>
      </c>
      <c r="C598" s="86">
        <v>0</v>
      </c>
      <c r="D598" s="84">
        <f>IF(A598=1, VLOOKUP(E598,'K Bracing'!$A$1:$F$6,MATCH(F598,'K Bracing'!$A$1:'K Bracing'!$F$1,0),FALSE),99999)</f>
        <v>99999</v>
      </c>
      <c r="E598" s="86" t="s">
        <v>27</v>
      </c>
      <c r="F598" s="86" t="s">
        <v>27</v>
      </c>
      <c r="G598" s="86">
        <f t="shared" si="38"/>
        <v>0</v>
      </c>
      <c r="I598" s="29">
        <f t="shared" si="39"/>
        <v>-1</v>
      </c>
      <c r="J598" s="86">
        <v>526</v>
      </c>
      <c r="K598" s="86">
        <v>0</v>
      </c>
      <c r="L598" s="84">
        <f>IF(I598=1,VLOOKUP(M598,'K Bracing'!$A$1:$F$6,MATCH(N598,'K Bracing'!$A$1:'K Bracing'!$F$1,0),FALSE), 99999)</f>
        <v>99999</v>
      </c>
      <c r="M598" s="86" t="s">
        <v>27</v>
      </c>
      <c r="N598" s="86" t="s">
        <v>27</v>
      </c>
      <c r="O598" s="86">
        <f t="shared" si="40"/>
        <v>0</v>
      </c>
      <c r="Q598" s="63"/>
      <c r="AD598" s="63"/>
    </row>
    <row r="599" spans="1:30" x14ac:dyDescent="0.25">
      <c r="A599" s="29">
        <f t="shared" si="37"/>
        <v>-1</v>
      </c>
      <c r="B599" s="86">
        <v>527</v>
      </c>
      <c r="C599" s="86">
        <v>0</v>
      </c>
      <c r="D599" s="84">
        <f>IF(A599=1, VLOOKUP(E599,'K Bracing'!$A$1:$F$6,MATCH(F599,'K Bracing'!$A$1:'K Bracing'!$F$1,0),FALSE),99999)</f>
        <v>99999</v>
      </c>
      <c r="E599" s="86" t="s">
        <v>27</v>
      </c>
      <c r="F599" s="86" t="s">
        <v>27</v>
      </c>
      <c r="G599" s="86">
        <f t="shared" si="38"/>
        <v>0</v>
      </c>
      <c r="I599" s="29">
        <f t="shared" si="39"/>
        <v>-1</v>
      </c>
      <c r="J599" s="86">
        <v>527</v>
      </c>
      <c r="K599" s="86">
        <v>0</v>
      </c>
      <c r="L599" s="84">
        <f>IF(I599=1,VLOOKUP(M599,'K Bracing'!$A$1:$F$6,MATCH(N599,'K Bracing'!$A$1:'K Bracing'!$F$1,0),FALSE), 99999)</f>
        <v>99999</v>
      </c>
      <c r="M599" s="86" t="s">
        <v>27</v>
      </c>
      <c r="N599" s="86" t="s">
        <v>27</v>
      </c>
      <c r="O599" s="86">
        <f t="shared" si="40"/>
        <v>0</v>
      </c>
      <c r="Q599" s="63"/>
      <c r="AD599" s="63"/>
    </row>
    <row r="600" spans="1:30" x14ac:dyDescent="0.25">
      <c r="A600" s="29">
        <f t="shared" si="37"/>
        <v>-1</v>
      </c>
      <c r="B600" s="86">
        <v>528</v>
      </c>
      <c r="C600" s="86">
        <v>0</v>
      </c>
      <c r="D600" s="84">
        <f>IF(A600=1, VLOOKUP(E600,'K Bracing'!$A$1:$F$6,MATCH(F600,'K Bracing'!$A$1:'K Bracing'!$F$1,0),FALSE),99999)</f>
        <v>99999</v>
      </c>
      <c r="E600" s="86" t="s">
        <v>27</v>
      </c>
      <c r="F600" s="86" t="s">
        <v>27</v>
      </c>
      <c r="G600" s="86">
        <f t="shared" si="38"/>
        <v>0</v>
      </c>
      <c r="I600" s="29">
        <f t="shared" si="39"/>
        <v>-1</v>
      </c>
      <c r="J600" s="86">
        <v>528</v>
      </c>
      <c r="K600" s="86">
        <v>0</v>
      </c>
      <c r="L600" s="84">
        <f>IF(I600=1,VLOOKUP(M600,'K Bracing'!$A$1:$F$6,MATCH(N600,'K Bracing'!$A$1:'K Bracing'!$F$1,0),FALSE), 99999)</f>
        <v>99999</v>
      </c>
      <c r="M600" s="86" t="s">
        <v>27</v>
      </c>
      <c r="N600" s="86" t="s">
        <v>27</v>
      </c>
      <c r="O600" s="86">
        <f t="shared" si="40"/>
        <v>0</v>
      </c>
      <c r="Q600" s="63"/>
      <c r="AD600" s="63"/>
    </row>
    <row r="601" spans="1:30" x14ac:dyDescent="0.25">
      <c r="A601" s="29">
        <f t="shared" si="37"/>
        <v>-1</v>
      </c>
      <c r="B601" s="86">
        <v>529</v>
      </c>
      <c r="C601" s="86">
        <v>0</v>
      </c>
      <c r="D601" s="84">
        <f>IF(A601=1, VLOOKUP(E601,'K Bracing'!$A$1:$F$6,MATCH(F601,'K Bracing'!$A$1:'K Bracing'!$F$1,0),FALSE),99999)</f>
        <v>99999</v>
      </c>
      <c r="E601" s="86" t="s">
        <v>27</v>
      </c>
      <c r="F601" s="86" t="s">
        <v>27</v>
      </c>
      <c r="G601" s="86">
        <f t="shared" si="38"/>
        <v>0</v>
      </c>
      <c r="I601" s="29">
        <f t="shared" si="39"/>
        <v>-1</v>
      </c>
      <c r="J601" s="86">
        <v>529</v>
      </c>
      <c r="K601" s="86">
        <v>0</v>
      </c>
      <c r="L601" s="84">
        <f>IF(I601=1,VLOOKUP(M601,'K Bracing'!$A$1:$F$6,MATCH(N601,'K Bracing'!$A$1:'K Bracing'!$F$1,0),FALSE), 99999)</f>
        <v>99999</v>
      </c>
      <c r="M601" s="86" t="s">
        <v>27</v>
      </c>
      <c r="N601" s="86" t="s">
        <v>27</v>
      </c>
      <c r="O601" s="86">
        <f t="shared" si="40"/>
        <v>0</v>
      </c>
      <c r="Q601" s="63"/>
      <c r="AD601" s="63"/>
    </row>
    <row r="602" spans="1:30" x14ac:dyDescent="0.25">
      <c r="A602" s="29">
        <f t="shared" si="37"/>
        <v>-1</v>
      </c>
      <c r="B602" s="86">
        <v>530</v>
      </c>
      <c r="C602" s="86">
        <v>0</v>
      </c>
      <c r="D602" s="84">
        <f>IF(A602=1, VLOOKUP(E602,'K Bracing'!$A$1:$F$6,MATCH(F602,'K Bracing'!$A$1:'K Bracing'!$F$1,0),FALSE),99999)</f>
        <v>99999</v>
      </c>
      <c r="E602" s="86" t="s">
        <v>27</v>
      </c>
      <c r="F602" s="86" t="s">
        <v>27</v>
      </c>
      <c r="G602" s="86">
        <f t="shared" si="38"/>
        <v>0</v>
      </c>
      <c r="I602" s="29">
        <f t="shared" si="39"/>
        <v>-1</v>
      </c>
      <c r="J602" s="86">
        <v>530</v>
      </c>
      <c r="K602" s="86">
        <v>0</v>
      </c>
      <c r="L602" s="84">
        <f>IF(I602=1,VLOOKUP(M602,'K Bracing'!$A$1:$F$6,MATCH(N602,'K Bracing'!$A$1:'K Bracing'!$F$1,0),FALSE), 99999)</f>
        <v>99999</v>
      </c>
      <c r="M602" s="86" t="s">
        <v>27</v>
      </c>
      <c r="N602" s="86" t="s">
        <v>27</v>
      </c>
      <c r="O602" s="86">
        <f t="shared" si="40"/>
        <v>0</v>
      </c>
      <c r="Q602" s="63"/>
      <c r="AD602" s="63"/>
    </row>
    <row r="603" spans="1:30" x14ac:dyDescent="0.25">
      <c r="A603" s="29">
        <f t="shared" si="37"/>
        <v>-1</v>
      </c>
      <c r="B603" s="86">
        <v>531</v>
      </c>
      <c r="C603" s="86">
        <v>0</v>
      </c>
      <c r="D603" s="84">
        <f>IF(A603=1, VLOOKUP(E603,'K Bracing'!$A$1:$F$6,MATCH(F603,'K Bracing'!$A$1:'K Bracing'!$F$1,0),FALSE),99999)</f>
        <v>99999</v>
      </c>
      <c r="E603" s="86" t="s">
        <v>27</v>
      </c>
      <c r="F603" s="86" t="s">
        <v>27</v>
      </c>
      <c r="G603" s="86">
        <f t="shared" si="38"/>
        <v>0</v>
      </c>
      <c r="I603" s="29">
        <f t="shared" si="39"/>
        <v>-1</v>
      </c>
      <c r="J603" s="86">
        <v>531</v>
      </c>
      <c r="K603" s="86">
        <v>0</v>
      </c>
      <c r="L603" s="84">
        <f>IF(I603=1,VLOOKUP(M603,'K Bracing'!$A$1:$F$6,MATCH(N603,'K Bracing'!$A$1:'K Bracing'!$F$1,0),FALSE), 99999)</f>
        <v>99999</v>
      </c>
      <c r="M603" s="86" t="s">
        <v>27</v>
      </c>
      <c r="N603" s="86" t="s">
        <v>27</v>
      </c>
      <c r="O603" s="86">
        <f t="shared" si="40"/>
        <v>0</v>
      </c>
      <c r="Q603" s="63"/>
      <c r="AD603" s="63"/>
    </row>
    <row r="604" spans="1:30" x14ac:dyDescent="0.25">
      <c r="A604" s="29">
        <f t="shared" si="37"/>
        <v>-1</v>
      </c>
      <c r="B604" s="86">
        <v>532</v>
      </c>
      <c r="C604" s="86">
        <v>0</v>
      </c>
      <c r="D604" s="84">
        <f>IF(A604=1, VLOOKUP(E604,'K Bracing'!$A$1:$F$6,MATCH(F604,'K Bracing'!$A$1:'K Bracing'!$F$1,0),FALSE),99999)</f>
        <v>99999</v>
      </c>
      <c r="E604" s="86" t="s">
        <v>27</v>
      </c>
      <c r="F604" s="86" t="s">
        <v>27</v>
      </c>
      <c r="G604" s="86">
        <f t="shared" si="38"/>
        <v>0</v>
      </c>
      <c r="I604" s="29">
        <f t="shared" si="39"/>
        <v>-1</v>
      </c>
      <c r="J604" s="86">
        <v>532</v>
      </c>
      <c r="K604" s="86">
        <v>0</v>
      </c>
      <c r="L604" s="84">
        <f>IF(I604=1,VLOOKUP(M604,'K Bracing'!$A$1:$F$6,MATCH(N604,'K Bracing'!$A$1:'K Bracing'!$F$1,0),FALSE), 99999)</f>
        <v>99999</v>
      </c>
      <c r="M604" s="86" t="s">
        <v>27</v>
      </c>
      <c r="N604" s="86" t="s">
        <v>27</v>
      </c>
      <c r="O604" s="86">
        <f t="shared" si="40"/>
        <v>0</v>
      </c>
      <c r="Q604" s="63"/>
      <c r="AD604" s="63"/>
    </row>
    <row r="605" spans="1:30" x14ac:dyDescent="0.25">
      <c r="A605" s="29">
        <f t="shared" si="37"/>
        <v>-1</v>
      </c>
      <c r="B605" s="86">
        <v>533</v>
      </c>
      <c r="C605" s="86">
        <v>0</v>
      </c>
      <c r="D605" s="84">
        <f>IF(A605=1, VLOOKUP(E605,'K Bracing'!$A$1:$F$6,MATCH(F605,'K Bracing'!$A$1:'K Bracing'!$F$1,0),FALSE),99999)</f>
        <v>99999</v>
      </c>
      <c r="E605" s="86" t="s">
        <v>27</v>
      </c>
      <c r="F605" s="86" t="s">
        <v>27</v>
      </c>
      <c r="G605" s="86">
        <f t="shared" si="38"/>
        <v>0</v>
      </c>
      <c r="I605" s="29">
        <f t="shared" si="39"/>
        <v>-1</v>
      </c>
      <c r="J605" s="86">
        <v>533</v>
      </c>
      <c r="K605" s="86">
        <v>0</v>
      </c>
      <c r="L605" s="84">
        <f>IF(I605=1,VLOOKUP(M605,'K Bracing'!$A$1:$F$6,MATCH(N605,'K Bracing'!$A$1:'K Bracing'!$F$1,0),FALSE), 99999)</f>
        <v>99999</v>
      </c>
      <c r="M605" s="86" t="s">
        <v>27</v>
      </c>
      <c r="N605" s="86" t="s">
        <v>27</v>
      </c>
      <c r="O605" s="86">
        <f t="shared" si="40"/>
        <v>0</v>
      </c>
      <c r="Q605" s="63"/>
      <c r="AD605" s="63"/>
    </row>
    <row r="606" spans="1:30" x14ac:dyDescent="0.25">
      <c r="A606" s="29">
        <f t="shared" si="37"/>
        <v>-1</v>
      </c>
      <c r="B606" s="86">
        <v>534</v>
      </c>
      <c r="C606" s="86">
        <v>0</v>
      </c>
      <c r="D606" s="84">
        <f>IF(A606=1, VLOOKUP(E606,'K Bracing'!$A$1:$F$6,MATCH(F606,'K Bracing'!$A$1:'K Bracing'!$F$1,0),FALSE),99999)</f>
        <v>99999</v>
      </c>
      <c r="E606" s="86" t="s">
        <v>27</v>
      </c>
      <c r="F606" s="86" t="s">
        <v>27</v>
      </c>
      <c r="G606" s="86">
        <f t="shared" si="38"/>
        <v>0</v>
      </c>
      <c r="I606" s="29">
        <f t="shared" si="39"/>
        <v>-1</v>
      </c>
      <c r="J606" s="86">
        <v>534</v>
      </c>
      <c r="K606" s="86">
        <v>0</v>
      </c>
      <c r="L606" s="84">
        <f>IF(I606=1,VLOOKUP(M606,'K Bracing'!$A$1:$F$6,MATCH(N606,'K Bracing'!$A$1:'K Bracing'!$F$1,0),FALSE), 99999)</f>
        <v>99999</v>
      </c>
      <c r="M606" s="86" t="s">
        <v>27</v>
      </c>
      <c r="N606" s="86" t="s">
        <v>27</v>
      </c>
      <c r="O606" s="86">
        <f t="shared" si="40"/>
        <v>0</v>
      </c>
      <c r="Q606" s="63"/>
      <c r="AD606" s="63"/>
    </row>
    <row r="607" spans="1:30" x14ac:dyDescent="0.25">
      <c r="A607" s="29">
        <f t="shared" si="37"/>
        <v>-1</v>
      </c>
      <c r="B607" s="86">
        <v>535</v>
      </c>
      <c r="C607" s="86">
        <v>0</v>
      </c>
      <c r="D607" s="84">
        <f>IF(A607=1, VLOOKUP(E607,'K Bracing'!$A$1:$F$6,MATCH(F607,'K Bracing'!$A$1:'K Bracing'!$F$1,0),FALSE),99999)</f>
        <v>99999</v>
      </c>
      <c r="E607" s="86" t="s">
        <v>27</v>
      </c>
      <c r="F607" s="86" t="s">
        <v>27</v>
      </c>
      <c r="G607" s="86">
        <f t="shared" si="38"/>
        <v>0</v>
      </c>
      <c r="I607" s="29">
        <f t="shared" si="39"/>
        <v>-1</v>
      </c>
      <c r="J607" s="86">
        <v>535</v>
      </c>
      <c r="K607" s="86">
        <v>0</v>
      </c>
      <c r="L607" s="84">
        <f>IF(I607=1,VLOOKUP(M607,'K Bracing'!$A$1:$F$6,MATCH(N607,'K Bracing'!$A$1:'K Bracing'!$F$1,0),FALSE), 99999)</f>
        <v>99999</v>
      </c>
      <c r="M607" s="86" t="s">
        <v>27</v>
      </c>
      <c r="N607" s="86" t="s">
        <v>27</v>
      </c>
      <c r="O607" s="86">
        <f t="shared" si="40"/>
        <v>0</v>
      </c>
      <c r="Q607" s="63"/>
      <c r="AD607" s="63"/>
    </row>
    <row r="608" spans="1:30" x14ac:dyDescent="0.25">
      <c r="A608" s="29">
        <f t="shared" si="37"/>
        <v>-1</v>
      </c>
      <c r="B608" s="86">
        <v>536</v>
      </c>
      <c r="C608" s="86">
        <v>0</v>
      </c>
      <c r="D608" s="84">
        <f>IF(A608=1, VLOOKUP(E608,'K Bracing'!$A$1:$F$6,MATCH(F608,'K Bracing'!$A$1:'K Bracing'!$F$1,0),FALSE),99999)</f>
        <v>99999</v>
      </c>
      <c r="E608" s="86" t="s">
        <v>27</v>
      </c>
      <c r="F608" s="86" t="s">
        <v>27</v>
      </c>
      <c r="G608" s="86">
        <f t="shared" si="38"/>
        <v>0</v>
      </c>
      <c r="I608" s="29">
        <f t="shared" si="39"/>
        <v>-1</v>
      </c>
      <c r="J608" s="86">
        <v>536</v>
      </c>
      <c r="K608" s="86">
        <v>0</v>
      </c>
      <c r="L608" s="84">
        <f>IF(I608=1,VLOOKUP(M608,'K Bracing'!$A$1:$F$6,MATCH(N608,'K Bracing'!$A$1:'K Bracing'!$F$1,0),FALSE), 99999)</f>
        <v>99999</v>
      </c>
      <c r="M608" s="86" t="s">
        <v>27</v>
      </c>
      <c r="N608" s="86" t="s">
        <v>27</v>
      </c>
      <c r="O608" s="86">
        <f t="shared" si="40"/>
        <v>0</v>
      </c>
      <c r="Q608" s="63"/>
      <c r="AD608" s="63"/>
    </row>
    <row r="609" spans="1:30" x14ac:dyDescent="0.25">
      <c r="A609" s="29">
        <f t="shared" si="37"/>
        <v>-1</v>
      </c>
      <c r="B609" s="86">
        <v>537</v>
      </c>
      <c r="C609" s="86">
        <v>0</v>
      </c>
      <c r="D609" s="84">
        <f>IF(A609=1, VLOOKUP(E609,'K Bracing'!$A$1:$F$6,MATCH(F609,'K Bracing'!$A$1:'K Bracing'!$F$1,0),FALSE),99999)</f>
        <v>99999</v>
      </c>
      <c r="E609" s="86" t="s">
        <v>27</v>
      </c>
      <c r="F609" s="86" t="s">
        <v>27</v>
      </c>
      <c r="G609" s="86">
        <f t="shared" si="38"/>
        <v>0</v>
      </c>
      <c r="I609" s="29">
        <f t="shared" si="39"/>
        <v>-1</v>
      </c>
      <c r="J609" s="86">
        <v>537</v>
      </c>
      <c r="K609" s="86">
        <v>0</v>
      </c>
      <c r="L609" s="84">
        <f>IF(I609=1,VLOOKUP(M609,'K Bracing'!$A$1:$F$6,MATCH(N609,'K Bracing'!$A$1:'K Bracing'!$F$1,0),FALSE), 99999)</f>
        <v>99999</v>
      </c>
      <c r="M609" s="86" t="s">
        <v>27</v>
      </c>
      <c r="N609" s="86" t="s">
        <v>27</v>
      </c>
      <c r="O609" s="86">
        <f t="shared" si="40"/>
        <v>0</v>
      </c>
      <c r="Q609" s="63"/>
      <c r="AD609" s="63"/>
    </row>
    <row r="610" spans="1:30" x14ac:dyDescent="0.25">
      <c r="A610" s="29">
        <f t="shared" si="37"/>
        <v>-1</v>
      </c>
      <c r="B610" s="86">
        <v>538</v>
      </c>
      <c r="C610" s="86">
        <v>0</v>
      </c>
      <c r="D610" s="84">
        <f>IF(A610=1, VLOOKUP(E610,'K Bracing'!$A$1:$F$6,MATCH(F610,'K Bracing'!$A$1:'K Bracing'!$F$1,0),FALSE),99999)</f>
        <v>99999</v>
      </c>
      <c r="E610" s="86" t="s">
        <v>27</v>
      </c>
      <c r="F610" s="86" t="s">
        <v>27</v>
      </c>
      <c r="G610" s="86">
        <f t="shared" si="38"/>
        <v>0</v>
      </c>
      <c r="I610" s="29">
        <f t="shared" si="39"/>
        <v>-1</v>
      </c>
      <c r="J610" s="86">
        <v>538</v>
      </c>
      <c r="K610" s="86">
        <v>0</v>
      </c>
      <c r="L610" s="84">
        <f>IF(I610=1,VLOOKUP(M610,'K Bracing'!$A$1:$F$6,MATCH(N610,'K Bracing'!$A$1:'K Bracing'!$F$1,0),FALSE), 99999)</f>
        <v>99999</v>
      </c>
      <c r="M610" s="86" t="s">
        <v>27</v>
      </c>
      <c r="N610" s="86" t="s">
        <v>27</v>
      </c>
      <c r="O610" s="86">
        <f t="shared" si="40"/>
        <v>0</v>
      </c>
      <c r="Q610" s="63"/>
      <c r="AD610" s="63"/>
    </row>
    <row r="611" spans="1:30" x14ac:dyDescent="0.25">
      <c r="A611" s="29">
        <f t="shared" si="37"/>
        <v>-1</v>
      </c>
      <c r="B611" s="86">
        <v>539</v>
      </c>
      <c r="C611" s="86">
        <v>0</v>
      </c>
      <c r="D611" s="84">
        <f>IF(A611=1, VLOOKUP(E611,'K Bracing'!$A$1:$F$6,MATCH(F611,'K Bracing'!$A$1:'K Bracing'!$F$1,0),FALSE),99999)</f>
        <v>99999</v>
      </c>
      <c r="E611" s="86" t="s">
        <v>27</v>
      </c>
      <c r="F611" s="86" t="s">
        <v>27</v>
      </c>
      <c r="G611" s="86">
        <f t="shared" si="38"/>
        <v>0</v>
      </c>
      <c r="I611" s="29">
        <f t="shared" si="39"/>
        <v>-1</v>
      </c>
      <c r="J611" s="86">
        <v>539</v>
      </c>
      <c r="K611" s="86">
        <v>0</v>
      </c>
      <c r="L611" s="84">
        <f>IF(I611=1,VLOOKUP(M611,'K Bracing'!$A$1:$F$6,MATCH(N611,'K Bracing'!$A$1:'K Bracing'!$F$1,0),FALSE), 99999)</f>
        <v>99999</v>
      </c>
      <c r="M611" s="86" t="s">
        <v>27</v>
      </c>
      <c r="N611" s="86" t="s">
        <v>27</v>
      </c>
      <c r="O611" s="86">
        <f t="shared" si="40"/>
        <v>0</v>
      </c>
      <c r="Q611" s="63"/>
      <c r="AD611" s="63"/>
    </row>
    <row r="612" spans="1:30" x14ac:dyDescent="0.25">
      <c r="A612" s="29">
        <f t="shared" si="37"/>
        <v>-1</v>
      </c>
      <c r="B612" s="86">
        <v>540</v>
      </c>
      <c r="C612" s="86">
        <v>0</v>
      </c>
      <c r="D612" s="84">
        <f>IF(A612=1, VLOOKUP(E612,'K Bracing'!$A$1:$F$6,MATCH(F612,'K Bracing'!$A$1:'K Bracing'!$F$1,0),FALSE),99999)</f>
        <v>99999</v>
      </c>
      <c r="E612" s="86" t="s">
        <v>27</v>
      </c>
      <c r="F612" s="86" t="s">
        <v>27</v>
      </c>
      <c r="G612" s="86">
        <f t="shared" si="38"/>
        <v>0</v>
      </c>
      <c r="I612" s="29">
        <f t="shared" si="39"/>
        <v>-1</v>
      </c>
      <c r="J612" s="86">
        <v>540</v>
      </c>
      <c r="K612" s="86">
        <v>0</v>
      </c>
      <c r="L612" s="84">
        <f>IF(I612=1,VLOOKUP(M612,'K Bracing'!$A$1:$F$6,MATCH(N612,'K Bracing'!$A$1:'K Bracing'!$F$1,0),FALSE), 99999)</f>
        <v>99999</v>
      </c>
      <c r="M612" s="86" t="s">
        <v>27</v>
      </c>
      <c r="N612" s="86" t="s">
        <v>27</v>
      </c>
      <c r="O612" s="86">
        <f t="shared" si="40"/>
        <v>0</v>
      </c>
      <c r="Q612" s="63"/>
      <c r="AD612" s="63"/>
    </row>
    <row r="613" spans="1:30" x14ac:dyDescent="0.25">
      <c r="A613" s="29">
        <f t="shared" si="37"/>
        <v>-1</v>
      </c>
      <c r="B613" s="86">
        <v>541</v>
      </c>
      <c r="C613" s="86">
        <v>0</v>
      </c>
      <c r="D613" s="84">
        <f>IF(A613=1, VLOOKUP(E613,'K Bracing'!$A$1:$F$6,MATCH(F613,'K Bracing'!$A$1:'K Bracing'!$F$1,0),FALSE),99999)</f>
        <v>99999</v>
      </c>
      <c r="E613" s="86" t="s">
        <v>27</v>
      </c>
      <c r="F613" s="86" t="s">
        <v>27</v>
      </c>
      <c r="G613" s="86">
        <f t="shared" si="38"/>
        <v>0</v>
      </c>
      <c r="I613" s="29">
        <f t="shared" si="39"/>
        <v>-1</v>
      </c>
      <c r="J613" s="86">
        <v>541</v>
      </c>
      <c r="K613" s="86">
        <v>0</v>
      </c>
      <c r="L613" s="84">
        <f>IF(I613=1,VLOOKUP(M613,'K Bracing'!$A$1:$F$6,MATCH(N613,'K Bracing'!$A$1:'K Bracing'!$F$1,0),FALSE), 99999)</f>
        <v>99999</v>
      </c>
      <c r="M613" s="86" t="s">
        <v>27</v>
      </c>
      <c r="N613" s="86" t="s">
        <v>27</v>
      </c>
      <c r="O613" s="86">
        <f t="shared" si="40"/>
        <v>0</v>
      </c>
      <c r="Q613" s="63"/>
      <c r="AD613" s="63"/>
    </row>
    <row r="614" spans="1:30" x14ac:dyDescent="0.25">
      <c r="A614" s="29">
        <f t="shared" si="37"/>
        <v>-1</v>
      </c>
      <c r="B614" s="86">
        <v>542</v>
      </c>
      <c r="C614" s="86">
        <v>0</v>
      </c>
      <c r="D614" s="84">
        <f>IF(A614=1, VLOOKUP(E614,'K Bracing'!$A$1:$F$6,MATCH(F614,'K Bracing'!$A$1:'K Bracing'!$F$1,0),FALSE),99999)</f>
        <v>99999</v>
      </c>
      <c r="E614" s="86" t="s">
        <v>27</v>
      </c>
      <c r="F614" s="86" t="s">
        <v>27</v>
      </c>
      <c r="G614" s="86">
        <f t="shared" si="38"/>
        <v>0</v>
      </c>
      <c r="I614" s="29">
        <f t="shared" si="39"/>
        <v>-1</v>
      </c>
      <c r="J614" s="86">
        <v>542</v>
      </c>
      <c r="K614" s="86">
        <v>0</v>
      </c>
      <c r="L614" s="84">
        <f>IF(I614=1,VLOOKUP(M614,'K Bracing'!$A$1:$F$6,MATCH(N614,'K Bracing'!$A$1:'K Bracing'!$F$1,0),FALSE), 99999)</f>
        <v>99999</v>
      </c>
      <c r="M614" s="86" t="s">
        <v>27</v>
      </c>
      <c r="N614" s="86" t="s">
        <v>27</v>
      </c>
      <c r="O614" s="86">
        <f t="shared" si="40"/>
        <v>0</v>
      </c>
      <c r="Q614" s="63"/>
      <c r="AD614" s="63"/>
    </row>
    <row r="615" spans="1:30" x14ac:dyDescent="0.25">
      <c r="A615" s="29">
        <f t="shared" si="37"/>
        <v>-1</v>
      </c>
      <c r="B615" s="86">
        <v>543</v>
      </c>
      <c r="C615" s="86">
        <v>0</v>
      </c>
      <c r="D615" s="84">
        <f>IF(A615=1, VLOOKUP(E615,'K Bracing'!$A$1:$F$6,MATCH(F615,'K Bracing'!$A$1:'K Bracing'!$F$1,0),FALSE),99999)</f>
        <v>99999</v>
      </c>
      <c r="E615" s="86" t="s">
        <v>27</v>
      </c>
      <c r="F615" s="86" t="s">
        <v>27</v>
      </c>
      <c r="G615" s="86">
        <f t="shared" si="38"/>
        <v>0</v>
      </c>
      <c r="I615" s="29">
        <f t="shared" si="39"/>
        <v>-1</v>
      </c>
      <c r="J615" s="86">
        <v>543</v>
      </c>
      <c r="K615" s="86">
        <v>0</v>
      </c>
      <c r="L615" s="84">
        <f>IF(I615=1,VLOOKUP(M615,'K Bracing'!$A$1:$F$6,MATCH(N615,'K Bracing'!$A$1:'K Bracing'!$F$1,0),FALSE), 99999)</f>
        <v>99999</v>
      </c>
      <c r="M615" s="86" t="s">
        <v>27</v>
      </c>
      <c r="N615" s="86" t="s">
        <v>27</v>
      </c>
      <c r="O615" s="86">
        <f t="shared" si="40"/>
        <v>0</v>
      </c>
      <c r="Q615" s="63"/>
      <c r="AD615" s="63"/>
    </row>
    <row r="616" spans="1:30" x14ac:dyDescent="0.25">
      <c r="A616" s="29">
        <f t="shared" si="37"/>
        <v>-1</v>
      </c>
      <c r="B616" s="86">
        <v>544</v>
      </c>
      <c r="C616" s="86">
        <v>0</v>
      </c>
      <c r="D616" s="84">
        <f>IF(A616=1, VLOOKUP(E616,'K Bracing'!$A$1:$F$6,MATCH(F616,'K Bracing'!$A$1:'K Bracing'!$F$1,0),FALSE),99999)</f>
        <v>99999</v>
      </c>
      <c r="E616" s="86" t="s">
        <v>27</v>
      </c>
      <c r="F616" s="86" t="s">
        <v>27</v>
      </c>
      <c r="G616" s="86">
        <f t="shared" si="38"/>
        <v>0</v>
      </c>
      <c r="I616" s="29">
        <f t="shared" si="39"/>
        <v>-1</v>
      </c>
      <c r="J616" s="86">
        <v>544</v>
      </c>
      <c r="K616" s="86">
        <v>0</v>
      </c>
      <c r="L616" s="84">
        <f>IF(I616=1,VLOOKUP(M616,'K Bracing'!$A$1:$F$6,MATCH(N616,'K Bracing'!$A$1:'K Bracing'!$F$1,0),FALSE), 99999)</f>
        <v>99999</v>
      </c>
      <c r="M616" s="86" t="s">
        <v>27</v>
      </c>
      <c r="N616" s="86" t="s">
        <v>27</v>
      </c>
      <c r="O616" s="86">
        <f t="shared" si="40"/>
        <v>0</v>
      </c>
      <c r="Q616" s="63"/>
      <c r="AD616" s="63"/>
    </row>
    <row r="617" spans="1:30" x14ac:dyDescent="0.25">
      <c r="A617" s="29">
        <f t="shared" si="37"/>
        <v>-1</v>
      </c>
      <c r="B617" s="86">
        <v>545</v>
      </c>
      <c r="C617" s="86">
        <v>0</v>
      </c>
      <c r="D617" s="84">
        <f>IF(A617=1, VLOOKUP(E617,'K Bracing'!$A$1:$F$6,MATCH(F617,'K Bracing'!$A$1:'K Bracing'!$F$1,0),FALSE),99999)</f>
        <v>99999</v>
      </c>
      <c r="E617" s="86" t="s">
        <v>27</v>
      </c>
      <c r="F617" s="86" t="s">
        <v>27</v>
      </c>
      <c r="G617" s="86">
        <f t="shared" si="38"/>
        <v>0</v>
      </c>
      <c r="I617" s="29">
        <f t="shared" si="39"/>
        <v>-1</v>
      </c>
      <c r="J617" s="86">
        <v>545</v>
      </c>
      <c r="K617" s="86">
        <v>0</v>
      </c>
      <c r="L617" s="84">
        <f>IF(I617=1,VLOOKUP(M617,'K Bracing'!$A$1:$F$6,MATCH(N617,'K Bracing'!$A$1:'K Bracing'!$F$1,0),FALSE), 99999)</f>
        <v>99999</v>
      </c>
      <c r="M617" s="86" t="s">
        <v>27</v>
      </c>
      <c r="N617" s="86" t="s">
        <v>27</v>
      </c>
      <c r="O617" s="86">
        <f t="shared" si="40"/>
        <v>0</v>
      </c>
      <c r="Q617" s="63"/>
      <c r="AD617" s="63"/>
    </row>
    <row r="618" spans="1:30" x14ac:dyDescent="0.25">
      <c r="A618" s="29">
        <f t="shared" si="37"/>
        <v>-1</v>
      </c>
      <c r="B618" s="86">
        <v>546</v>
      </c>
      <c r="C618" s="86">
        <v>0</v>
      </c>
      <c r="D618" s="84">
        <f>IF(A618=1, VLOOKUP(E618,'K Bracing'!$A$1:$F$6,MATCH(F618,'K Bracing'!$A$1:'K Bracing'!$F$1,0),FALSE),99999)</f>
        <v>99999</v>
      </c>
      <c r="E618" s="86" t="s">
        <v>27</v>
      </c>
      <c r="F618" s="86" t="s">
        <v>27</v>
      </c>
      <c r="G618" s="86">
        <f t="shared" si="38"/>
        <v>0</v>
      </c>
      <c r="I618" s="29">
        <f t="shared" si="39"/>
        <v>-1</v>
      </c>
      <c r="J618" s="86">
        <v>546</v>
      </c>
      <c r="K618" s="86">
        <v>0</v>
      </c>
      <c r="L618" s="84">
        <f>IF(I618=1,VLOOKUP(M618,'K Bracing'!$A$1:$F$6,MATCH(N618,'K Bracing'!$A$1:'K Bracing'!$F$1,0),FALSE), 99999)</f>
        <v>99999</v>
      </c>
      <c r="M618" s="86" t="s">
        <v>27</v>
      </c>
      <c r="N618" s="86" t="s">
        <v>27</v>
      </c>
      <c r="O618" s="86">
        <f t="shared" si="40"/>
        <v>0</v>
      </c>
      <c r="Q618" s="63"/>
      <c r="AD618" s="63"/>
    </row>
    <row r="619" spans="1:30" x14ac:dyDescent="0.25">
      <c r="A619" s="29">
        <f t="shared" si="37"/>
        <v>-1</v>
      </c>
      <c r="B619" s="86">
        <v>547</v>
      </c>
      <c r="C619" s="86">
        <v>0</v>
      </c>
      <c r="D619" s="84">
        <f>IF(A619=1, VLOOKUP(E619,'K Bracing'!$A$1:$F$6,MATCH(F619,'K Bracing'!$A$1:'K Bracing'!$F$1,0),FALSE),99999)</f>
        <v>99999</v>
      </c>
      <c r="E619" s="86" t="s">
        <v>27</v>
      </c>
      <c r="F619" s="86" t="s">
        <v>27</v>
      </c>
      <c r="G619" s="86">
        <f t="shared" si="38"/>
        <v>0</v>
      </c>
      <c r="I619" s="29">
        <f t="shared" si="39"/>
        <v>-1</v>
      </c>
      <c r="J619" s="86">
        <v>547</v>
      </c>
      <c r="K619" s="86">
        <v>0</v>
      </c>
      <c r="L619" s="84">
        <f>IF(I619=1,VLOOKUP(M619,'K Bracing'!$A$1:$F$6,MATCH(N619,'K Bracing'!$A$1:'K Bracing'!$F$1,0),FALSE), 99999)</f>
        <v>99999</v>
      </c>
      <c r="M619" s="86" t="s">
        <v>27</v>
      </c>
      <c r="N619" s="86" t="s">
        <v>27</v>
      </c>
      <c r="O619" s="86">
        <f t="shared" si="40"/>
        <v>0</v>
      </c>
      <c r="Q619" s="63"/>
      <c r="AD619" s="63"/>
    </row>
    <row r="620" spans="1:30" x14ac:dyDescent="0.25">
      <c r="A620" s="29">
        <f t="shared" si="37"/>
        <v>-1</v>
      </c>
      <c r="B620" s="86">
        <v>548</v>
      </c>
      <c r="C620" s="86">
        <v>0</v>
      </c>
      <c r="D620" s="84">
        <f>IF(A620=1, VLOOKUP(E620,'K Bracing'!$A$1:$F$6,MATCH(F620,'K Bracing'!$A$1:'K Bracing'!$F$1,0),FALSE),99999)</f>
        <v>99999</v>
      </c>
      <c r="E620" s="86" t="s">
        <v>27</v>
      </c>
      <c r="F620" s="86" t="s">
        <v>27</v>
      </c>
      <c r="G620" s="86">
        <f t="shared" si="38"/>
        <v>0</v>
      </c>
      <c r="I620" s="29">
        <f t="shared" si="39"/>
        <v>-1</v>
      </c>
      <c r="J620" s="86">
        <v>548</v>
      </c>
      <c r="K620" s="86">
        <v>0</v>
      </c>
      <c r="L620" s="84">
        <f>IF(I620=1,VLOOKUP(M620,'K Bracing'!$A$1:$F$6,MATCH(N620,'K Bracing'!$A$1:'K Bracing'!$F$1,0),FALSE), 99999)</f>
        <v>99999</v>
      </c>
      <c r="M620" s="86" t="s">
        <v>27</v>
      </c>
      <c r="N620" s="86" t="s">
        <v>27</v>
      </c>
      <c r="O620" s="86">
        <f t="shared" si="40"/>
        <v>0</v>
      </c>
      <c r="Q620" s="63"/>
      <c r="AD620" s="63"/>
    </row>
    <row r="621" spans="1:30" x14ac:dyDescent="0.25">
      <c r="A621" s="29">
        <f t="shared" si="37"/>
        <v>-1</v>
      </c>
      <c r="B621" s="86">
        <v>549</v>
      </c>
      <c r="C621" s="86">
        <v>0</v>
      </c>
      <c r="D621" s="84">
        <f>IF(A621=1, VLOOKUP(E621,'K Bracing'!$A$1:$F$6,MATCH(F621,'K Bracing'!$A$1:'K Bracing'!$F$1,0),FALSE),99999)</f>
        <v>99999</v>
      </c>
      <c r="E621" s="86" t="s">
        <v>27</v>
      </c>
      <c r="F621" s="86" t="s">
        <v>27</v>
      </c>
      <c r="G621" s="86">
        <f t="shared" si="38"/>
        <v>0</v>
      </c>
      <c r="I621" s="29">
        <f t="shared" si="39"/>
        <v>-1</v>
      </c>
      <c r="J621" s="86">
        <v>549</v>
      </c>
      <c r="K621" s="86">
        <v>0</v>
      </c>
      <c r="L621" s="84">
        <f>IF(I621=1,VLOOKUP(M621,'K Bracing'!$A$1:$F$6,MATCH(N621,'K Bracing'!$A$1:'K Bracing'!$F$1,0),FALSE), 99999)</f>
        <v>99999</v>
      </c>
      <c r="M621" s="86" t="s">
        <v>27</v>
      </c>
      <c r="N621" s="86" t="s">
        <v>27</v>
      </c>
      <c r="O621" s="86">
        <f t="shared" si="40"/>
        <v>0</v>
      </c>
      <c r="Q621" s="63"/>
      <c r="AD621" s="63"/>
    </row>
    <row r="622" spans="1:30" x14ac:dyDescent="0.25">
      <c r="A622" s="29">
        <f t="shared" si="37"/>
        <v>-1</v>
      </c>
      <c r="B622" s="86">
        <v>550</v>
      </c>
      <c r="C622" s="86">
        <v>0</v>
      </c>
      <c r="D622" s="84">
        <f>IF(A622=1, VLOOKUP(E622,'K Bracing'!$A$1:$F$6,MATCH(F622,'K Bracing'!$A$1:'K Bracing'!$F$1,0),FALSE),99999)</f>
        <v>99999</v>
      </c>
      <c r="E622" s="86" t="s">
        <v>27</v>
      </c>
      <c r="F622" s="86" t="s">
        <v>27</v>
      </c>
      <c r="G622" s="86">
        <f t="shared" si="38"/>
        <v>0</v>
      </c>
      <c r="I622" s="29">
        <f t="shared" si="39"/>
        <v>-1</v>
      </c>
      <c r="J622" s="86">
        <v>550</v>
      </c>
      <c r="K622" s="86">
        <v>0</v>
      </c>
      <c r="L622" s="84">
        <f>IF(I622=1,VLOOKUP(M622,'K Bracing'!$A$1:$F$6,MATCH(N622,'K Bracing'!$A$1:'K Bracing'!$F$1,0),FALSE), 99999)</f>
        <v>99999</v>
      </c>
      <c r="M622" s="86" t="s">
        <v>27</v>
      </c>
      <c r="N622" s="86" t="s">
        <v>27</v>
      </c>
      <c r="O622" s="86">
        <f t="shared" si="40"/>
        <v>0</v>
      </c>
      <c r="Q622" s="63"/>
      <c r="AD622" s="63"/>
    </row>
    <row r="623" spans="1:30" x14ac:dyDescent="0.25">
      <c r="A623" s="29">
        <f t="shared" si="37"/>
        <v>-1</v>
      </c>
      <c r="B623" s="86">
        <v>551</v>
      </c>
      <c r="C623" s="86">
        <v>0</v>
      </c>
      <c r="D623" s="84">
        <f>IF(A623=1, VLOOKUP(E623,'K Bracing'!$A$1:$F$6,MATCH(F623,'K Bracing'!$A$1:'K Bracing'!$F$1,0),FALSE),99999)</f>
        <v>99999</v>
      </c>
      <c r="E623" s="86" t="s">
        <v>27</v>
      </c>
      <c r="F623" s="86" t="s">
        <v>27</v>
      </c>
      <c r="G623" s="86">
        <f t="shared" si="38"/>
        <v>0</v>
      </c>
      <c r="I623" s="29">
        <f t="shared" si="39"/>
        <v>-1</v>
      </c>
      <c r="J623" s="86">
        <v>551</v>
      </c>
      <c r="K623" s="86">
        <v>0</v>
      </c>
      <c r="L623" s="84">
        <f>IF(I623=1,VLOOKUP(M623,'K Bracing'!$A$1:$F$6,MATCH(N623,'K Bracing'!$A$1:'K Bracing'!$F$1,0),FALSE), 99999)</f>
        <v>99999</v>
      </c>
      <c r="M623" s="86" t="s">
        <v>27</v>
      </c>
      <c r="N623" s="86" t="s">
        <v>27</v>
      </c>
      <c r="O623" s="86">
        <f t="shared" si="40"/>
        <v>0</v>
      </c>
      <c r="Q623" s="63"/>
      <c r="AD623" s="63"/>
    </row>
    <row r="624" spans="1:30" x14ac:dyDescent="0.25">
      <c r="A624" s="29">
        <f t="shared" si="37"/>
        <v>-1</v>
      </c>
      <c r="B624" s="86">
        <v>552</v>
      </c>
      <c r="C624" s="86">
        <v>0</v>
      </c>
      <c r="D624" s="84">
        <f>IF(A624=1, VLOOKUP(E624,'K Bracing'!$A$1:$F$6,MATCH(F624,'K Bracing'!$A$1:'K Bracing'!$F$1,0),FALSE),99999)</f>
        <v>99999</v>
      </c>
      <c r="E624" s="86" t="s">
        <v>27</v>
      </c>
      <c r="F624" s="86" t="s">
        <v>27</v>
      </c>
      <c r="G624" s="86">
        <f t="shared" si="38"/>
        <v>0</v>
      </c>
      <c r="I624" s="29">
        <f t="shared" si="39"/>
        <v>-1</v>
      </c>
      <c r="J624" s="86">
        <v>552</v>
      </c>
      <c r="K624" s="86">
        <v>0</v>
      </c>
      <c r="L624" s="84">
        <f>IF(I624=1,VLOOKUP(M624,'K Bracing'!$A$1:$F$6,MATCH(N624,'K Bracing'!$A$1:'K Bracing'!$F$1,0),FALSE), 99999)</f>
        <v>99999</v>
      </c>
      <c r="M624" s="86" t="s">
        <v>27</v>
      </c>
      <c r="N624" s="86" t="s">
        <v>27</v>
      </c>
      <c r="O624" s="86">
        <f t="shared" si="40"/>
        <v>0</v>
      </c>
      <c r="Q624" s="63"/>
      <c r="AD624" s="63"/>
    </row>
    <row r="625" spans="1:30" x14ac:dyDescent="0.25">
      <c r="A625" s="29">
        <f t="shared" si="37"/>
        <v>-1</v>
      </c>
      <c r="B625" s="86">
        <v>553</v>
      </c>
      <c r="C625" s="86">
        <v>0</v>
      </c>
      <c r="D625" s="84">
        <f>IF(A625=1, VLOOKUP(E625,'K Bracing'!$A$1:$F$6,MATCH(F625,'K Bracing'!$A$1:'K Bracing'!$F$1,0),FALSE),99999)</f>
        <v>99999</v>
      </c>
      <c r="E625" s="86" t="s">
        <v>27</v>
      </c>
      <c r="F625" s="86" t="s">
        <v>27</v>
      </c>
      <c r="G625" s="86">
        <f t="shared" si="38"/>
        <v>0</v>
      </c>
      <c r="I625" s="29">
        <f t="shared" si="39"/>
        <v>-1</v>
      </c>
      <c r="J625" s="86">
        <v>553</v>
      </c>
      <c r="K625" s="86">
        <v>0</v>
      </c>
      <c r="L625" s="84">
        <f>IF(I625=1,VLOOKUP(M625,'K Bracing'!$A$1:$F$6,MATCH(N625,'K Bracing'!$A$1:'K Bracing'!$F$1,0),FALSE), 99999)</f>
        <v>99999</v>
      </c>
      <c r="M625" s="86" t="s">
        <v>27</v>
      </c>
      <c r="N625" s="86" t="s">
        <v>27</v>
      </c>
      <c r="O625" s="86">
        <f t="shared" si="40"/>
        <v>0</v>
      </c>
      <c r="Q625" s="63"/>
      <c r="AD625" s="63"/>
    </row>
    <row r="626" spans="1:30" x14ac:dyDescent="0.25">
      <c r="A626" s="29">
        <f t="shared" si="37"/>
        <v>-1</v>
      </c>
      <c r="B626" s="86">
        <v>554</v>
      </c>
      <c r="C626" s="86">
        <v>0</v>
      </c>
      <c r="D626" s="84">
        <f>IF(A626=1, VLOOKUP(E626,'K Bracing'!$A$1:$F$6,MATCH(F626,'K Bracing'!$A$1:'K Bracing'!$F$1,0),FALSE),99999)</f>
        <v>99999</v>
      </c>
      <c r="E626" s="86" t="s">
        <v>27</v>
      </c>
      <c r="F626" s="86" t="s">
        <v>27</v>
      </c>
      <c r="G626" s="86">
        <f t="shared" si="38"/>
        <v>0</v>
      </c>
      <c r="I626" s="29">
        <f t="shared" si="39"/>
        <v>-1</v>
      </c>
      <c r="J626" s="86">
        <v>554</v>
      </c>
      <c r="K626" s="86">
        <v>0</v>
      </c>
      <c r="L626" s="84">
        <f>IF(I626=1,VLOOKUP(M626,'K Bracing'!$A$1:$F$6,MATCH(N626,'K Bracing'!$A$1:'K Bracing'!$F$1,0),FALSE), 99999)</f>
        <v>99999</v>
      </c>
      <c r="M626" s="86" t="s">
        <v>27</v>
      </c>
      <c r="N626" s="86" t="s">
        <v>27</v>
      </c>
      <c r="O626" s="86">
        <f t="shared" si="40"/>
        <v>0</v>
      </c>
      <c r="Q626" s="63"/>
      <c r="AD626" s="63"/>
    </row>
    <row r="627" spans="1:30" x14ac:dyDescent="0.25">
      <c r="A627" s="29">
        <f t="shared" si="37"/>
        <v>-1</v>
      </c>
      <c r="B627" s="86">
        <v>555</v>
      </c>
      <c r="C627" s="86">
        <v>0</v>
      </c>
      <c r="D627" s="84">
        <f>IF(A627=1, VLOOKUP(E627,'K Bracing'!$A$1:$F$6,MATCH(F627,'K Bracing'!$A$1:'K Bracing'!$F$1,0),FALSE),99999)</f>
        <v>99999</v>
      </c>
      <c r="E627" s="86" t="s">
        <v>27</v>
      </c>
      <c r="F627" s="86" t="s">
        <v>27</v>
      </c>
      <c r="G627" s="86">
        <f t="shared" si="38"/>
        <v>0</v>
      </c>
      <c r="I627" s="29">
        <f t="shared" si="39"/>
        <v>-1</v>
      </c>
      <c r="J627" s="86">
        <v>555</v>
      </c>
      <c r="K627" s="86">
        <v>0</v>
      </c>
      <c r="L627" s="84">
        <f>IF(I627=1,VLOOKUP(M627,'K Bracing'!$A$1:$F$6,MATCH(N627,'K Bracing'!$A$1:'K Bracing'!$F$1,0),FALSE), 99999)</f>
        <v>99999</v>
      </c>
      <c r="M627" s="86" t="s">
        <v>27</v>
      </c>
      <c r="N627" s="86" t="s">
        <v>27</v>
      </c>
      <c r="O627" s="86">
        <f t="shared" si="40"/>
        <v>0</v>
      </c>
      <c r="Q627" s="63"/>
      <c r="AD627" s="63"/>
    </row>
    <row r="628" spans="1:30" x14ac:dyDescent="0.25">
      <c r="A628" s="29">
        <f t="shared" si="37"/>
        <v>-1</v>
      </c>
      <c r="B628" s="86">
        <v>556</v>
      </c>
      <c r="C628" s="86">
        <v>0</v>
      </c>
      <c r="D628" s="84">
        <f>IF(A628=1, VLOOKUP(E628,'K Bracing'!$A$1:$F$6,MATCH(F628,'K Bracing'!$A$1:'K Bracing'!$F$1,0),FALSE),99999)</f>
        <v>99999</v>
      </c>
      <c r="E628" s="86" t="s">
        <v>27</v>
      </c>
      <c r="F628" s="86" t="s">
        <v>27</v>
      </c>
      <c r="G628" s="86">
        <f t="shared" si="38"/>
        <v>0</v>
      </c>
      <c r="I628" s="29">
        <f t="shared" si="39"/>
        <v>-1</v>
      </c>
      <c r="J628" s="86">
        <v>556</v>
      </c>
      <c r="K628" s="86">
        <v>0</v>
      </c>
      <c r="L628" s="84">
        <f>IF(I628=1,VLOOKUP(M628,'K Bracing'!$A$1:$F$6,MATCH(N628,'K Bracing'!$A$1:'K Bracing'!$F$1,0),FALSE), 99999)</f>
        <v>99999</v>
      </c>
      <c r="M628" s="86" t="s">
        <v>27</v>
      </c>
      <c r="N628" s="86" t="s">
        <v>27</v>
      </c>
      <c r="O628" s="86">
        <f t="shared" si="40"/>
        <v>0</v>
      </c>
      <c r="Q628" s="63"/>
      <c r="AD628" s="63"/>
    </row>
    <row r="629" spans="1:30" x14ac:dyDescent="0.25">
      <c r="A629" s="29">
        <f t="shared" si="37"/>
        <v>-1</v>
      </c>
      <c r="B629" s="86">
        <v>557</v>
      </c>
      <c r="C629" s="86">
        <v>0</v>
      </c>
      <c r="D629" s="84">
        <f>IF(A629=1, VLOOKUP(E629,'K Bracing'!$A$1:$F$6,MATCH(F629,'K Bracing'!$A$1:'K Bracing'!$F$1,0),FALSE),99999)</f>
        <v>99999</v>
      </c>
      <c r="E629" s="86" t="s">
        <v>27</v>
      </c>
      <c r="F629" s="86" t="s">
        <v>27</v>
      </c>
      <c r="G629" s="86">
        <f t="shared" si="38"/>
        <v>0</v>
      </c>
      <c r="I629" s="29">
        <f t="shared" si="39"/>
        <v>-1</v>
      </c>
      <c r="J629" s="86">
        <v>557</v>
      </c>
      <c r="K629" s="86">
        <v>0</v>
      </c>
      <c r="L629" s="84">
        <f>IF(I629=1,VLOOKUP(M629,'K Bracing'!$A$1:$F$6,MATCH(N629,'K Bracing'!$A$1:'K Bracing'!$F$1,0),FALSE), 99999)</f>
        <v>99999</v>
      </c>
      <c r="M629" s="86" t="s">
        <v>27</v>
      </c>
      <c r="N629" s="86" t="s">
        <v>27</v>
      </c>
      <c r="O629" s="86">
        <f t="shared" si="40"/>
        <v>0</v>
      </c>
      <c r="Q629" s="63"/>
      <c r="AD629" s="63"/>
    </row>
    <row r="630" spans="1:30" x14ac:dyDescent="0.25">
      <c r="A630" s="29">
        <f t="shared" si="37"/>
        <v>-1</v>
      </c>
      <c r="B630" s="86">
        <v>558</v>
      </c>
      <c r="C630" s="86">
        <v>0</v>
      </c>
      <c r="D630" s="84">
        <f>IF(A630=1, VLOOKUP(E630,'K Bracing'!$A$1:$F$6,MATCH(F630,'K Bracing'!$A$1:'K Bracing'!$F$1,0),FALSE),99999)</f>
        <v>99999</v>
      </c>
      <c r="E630" s="86" t="s">
        <v>27</v>
      </c>
      <c r="F630" s="86" t="s">
        <v>27</v>
      </c>
      <c r="G630" s="86">
        <f t="shared" si="38"/>
        <v>0</v>
      </c>
      <c r="I630" s="29">
        <f t="shared" si="39"/>
        <v>-1</v>
      </c>
      <c r="J630" s="86">
        <v>558</v>
      </c>
      <c r="K630" s="86">
        <v>0</v>
      </c>
      <c r="L630" s="84">
        <f>IF(I630=1,VLOOKUP(M630,'K Bracing'!$A$1:$F$6,MATCH(N630,'K Bracing'!$A$1:'K Bracing'!$F$1,0),FALSE), 99999)</f>
        <v>99999</v>
      </c>
      <c r="M630" s="86" t="s">
        <v>27</v>
      </c>
      <c r="N630" s="86" t="s">
        <v>27</v>
      </c>
      <c r="O630" s="86">
        <f t="shared" si="40"/>
        <v>0</v>
      </c>
      <c r="Q630" s="63"/>
      <c r="AD630" s="63"/>
    </row>
    <row r="631" spans="1:30" x14ac:dyDescent="0.25">
      <c r="A631" s="29">
        <f t="shared" si="37"/>
        <v>-1</v>
      </c>
      <c r="B631" s="86">
        <v>559</v>
      </c>
      <c r="C631" s="86">
        <v>0</v>
      </c>
      <c r="D631" s="84">
        <f>IF(A631=1, VLOOKUP(E631,'K Bracing'!$A$1:$F$6,MATCH(F631,'K Bracing'!$A$1:'K Bracing'!$F$1,0),FALSE),99999)</f>
        <v>99999</v>
      </c>
      <c r="E631" s="86" t="s">
        <v>27</v>
      </c>
      <c r="F631" s="86" t="s">
        <v>27</v>
      </c>
      <c r="G631" s="86">
        <f t="shared" si="38"/>
        <v>0</v>
      </c>
      <c r="I631" s="29">
        <f t="shared" si="39"/>
        <v>-1</v>
      </c>
      <c r="J631" s="86">
        <v>559</v>
      </c>
      <c r="K631" s="86">
        <v>0</v>
      </c>
      <c r="L631" s="84">
        <f>IF(I631=1,VLOOKUP(M631,'K Bracing'!$A$1:$F$6,MATCH(N631,'K Bracing'!$A$1:'K Bracing'!$F$1,0),FALSE), 99999)</f>
        <v>99999</v>
      </c>
      <c r="M631" s="86" t="s">
        <v>27</v>
      </c>
      <c r="N631" s="86" t="s">
        <v>27</v>
      </c>
      <c r="O631" s="86">
        <f t="shared" si="40"/>
        <v>0</v>
      </c>
      <c r="Q631" s="63"/>
      <c r="AD631" s="63"/>
    </row>
    <row r="632" spans="1:30" x14ac:dyDescent="0.25">
      <c r="A632" s="29">
        <f t="shared" si="37"/>
        <v>-1</v>
      </c>
      <c r="B632" s="86">
        <v>560</v>
      </c>
      <c r="C632" s="86">
        <v>0</v>
      </c>
      <c r="D632" s="84">
        <f>IF(A632=1, VLOOKUP(E632,'K Bracing'!$A$1:$F$6,MATCH(F632,'K Bracing'!$A$1:'K Bracing'!$F$1,0),FALSE),99999)</f>
        <v>99999</v>
      </c>
      <c r="E632" s="86" t="s">
        <v>27</v>
      </c>
      <c r="F632" s="86" t="s">
        <v>27</v>
      </c>
      <c r="G632" s="86">
        <f t="shared" si="38"/>
        <v>0</v>
      </c>
      <c r="I632" s="29">
        <f t="shared" si="39"/>
        <v>-1</v>
      </c>
      <c r="J632" s="86">
        <v>560</v>
      </c>
      <c r="K632" s="86">
        <v>0</v>
      </c>
      <c r="L632" s="84">
        <f>IF(I632=1,VLOOKUP(M632,'K Bracing'!$A$1:$F$6,MATCH(N632,'K Bracing'!$A$1:'K Bracing'!$F$1,0),FALSE), 99999)</f>
        <v>99999</v>
      </c>
      <c r="M632" s="86" t="s">
        <v>27</v>
      </c>
      <c r="N632" s="86" t="s">
        <v>27</v>
      </c>
      <c r="O632" s="86">
        <f t="shared" si="40"/>
        <v>0</v>
      </c>
      <c r="Q632" s="63"/>
      <c r="AD632" s="63"/>
    </row>
    <row r="633" spans="1:30" x14ac:dyDescent="0.25">
      <c r="A633" s="29">
        <f t="shared" si="37"/>
        <v>-1</v>
      </c>
      <c r="B633" s="86">
        <v>561</v>
      </c>
      <c r="C633" s="86">
        <v>0</v>
      </c>
      <c r="D633" s="84">
        <f>IF(A633=1, VLOOKUP(E633,'K Bracing'!$A$1:$F$6,MATCH(F633,'K Bracing'!$A$1:'K Bracing'!$F$1,0),FALSE),99999)</f>
        <v>99999</v>
      </c>
      <c r="E633" s="86" t="s">
        <v>27</v>
      </c>
      <c r="F633" s="86" t="s">
        <v>27</v>
      </c>
      <c r="G633" s="86">
        <f t="shared" si="38"/>
        <v>0</v>
      </c>
      <c r="I633" s="29">
        <f t="shared" si="39"/>
        <v>-1</v>
      </c>
      <c r="J633" s="86">
        <v>561</v>
      </c>
      <c r="K633" s="86">
        <v>0</v>
      </c>
      <c r="L633" s="84">
        <f>IF(I633=1,VLOOKUP(M633,'K Bracing'!$A$1:$F$6,MATCH(N633,'K Bracing'!$A$1:'K Bracing'!$F$1,0),FALSE), 99999)</f>
        <v>99999</v>
      </c>
      <c r="M633" s="86" t="s">
        <v>27</v>
      </c>
      <c r="N633" s="86" t="s">
        <v>27</v>
      </c>
      <c r="O633" s="86">
        <f t="shared" si="40"/>
        <v>0</v>
      </c>
      <c r="Q633" s="63"/>
      <c r="AD633" s="63"/>
    </row>
    <row r="634" spans="1:30" x14ac:dyDescent="0.25">
      <c r="A634" s="29">
        <f t="shared" si="37"/>
        <v>-1</v>
      </c>
      <c r="B634" s="86">
        <v>562</v>
      </c>
      <c r="C634" s="86">
        <v>0</v>
      </c>
      <c r="D634" s="84">
        <f>IF(A634=1, VLOOKUP(E634,'K Bracing'!$A$1:$F$6,MATCH(F634,'K Bracing'!$A$1:'K Bracing'!$F$1,0),FALSE),99999)</f>
        <v>99999</v>
      </c>
      <c r="E634" s="86" t="s">
        <v>27</v>
      </c>
      <c r="F634" s="86" t="s">
        <v>27</v>
      </c>
      <c r="G634" s="86">
        <f t="shared" si="38"/>
        <v>0</v>
      </c>
      <c r="I634" s="29">
        <f t="shared" si="39"/>
        <v>-1</v>
      </c>
      <c r="J634" s="86">
        <v>562</v>
      </c>
      <c r="K634" s="86">
        <v>0</v>
      </c>
      <c r="L634" s="84">
        <f>IF(I634=1,VLOOKUP(M634,'K Bracing'!$A$1:$F$6,MATCH(N634,'K Bracing'!$A$1:'K Bracing'!$F$1,0),FALSE), 99999)</f>
        <v>99999</v>
      </c>
      <c r="M634" s="86" t="s">
        <v>27</v>
      </c>
      <c r="N634" s="86" t="s">
        <v>27</v>
      </c>
      <c r="O634" s="86">
        <f t="shared" si="40"/>
        <v>0</v>
      </c>
      <c r="Q634" s="63"/>
      <c r="AD634" s="63"/>
    </row>
    <row r="635" spans="1:30" x14ac:dyDescent="0.25">
      <c r="A635" s="29">
        <f t="shared" si="37"/>
        <v>-1</v>
      </c>
      <c r="B635" s="86">
        <v>563</v>
      </c>
      <c r="C635" s="86">
        <v>0</v>
      </c>
      <c r="D635" s="84">
        <f>IF(A635=1, VLOOKUP(E635,'K Bracing'!$A$1:$F$6,MATCH(F635,'K Bracing'!$A$1:'K Bracing'!$F$1,0),FALSE),99999)</f>
        <v>99999</v>
      </c>
      <c r="E635" s="86" t="s">
        <v>27</v>
      </c>
      <c r="F635" s="86" t="s">
        <v>27</v>
      </c>
      <c r="G635" s="86">
        <f t="shared" si="38"/>
        <v>0</v>
      </c>
      <c r="I635" s="29">
        <f t="shared" si="39"/>
        <v>-1</v>
      </c>
      <c r="J635" s="86">
        <v>563</v>
      </c>
      <c r="K635" s="86">
        <v>0</v>
      </c>
      <c r="L635" s="84">
        <f>IF(I635=1,VLOOKUP(M635,'K Bracing'!$A$1:$F$6,MATCH(N635,'K Bracing'!$A$1:'K Bracing'!$F$1,0),FALSE), 99999)</f>
        <v>99999</v>
      </c>
      <c r="M635" s="86" t="s">
        <v>27</v>
      </c>
      <c r="N635" s="86" t="s">
        <v>27</v>
      </c>
      <c r="O635" s="86">
        <f t="shared" si="40"/>
        <v>0</v>
      </c>
      <c r="Q635" s="63"/>
      <c r="AD635" s="63"/>
    </row>
    <row r="636" spans="1:30" x14ac:dyDescent="0.25">
      <c r="A636" s="29">
        <f t="shared" si="37"/>
        <v>-1</v>
      </c>
      <c r="B636" s="86">
        <v>564</v>
      </c>
      <c r="C636" s="86">
        <v>0</v>
      </c>
      <c r="D636" s="84">
        <f>IF(A636=1, VLOOKUP(E636,'K Bracing'!$A$1:$F$6,MATCH(F636,'K Bracing'!$A$1:'K Bracing'!$F$1,0),FALSE),99999)</f>
        <v>99999</v>
      </c>
      <c r="E636" s="86" t="s">
        <v>27</v>
      </c>
      <c r="F636" s="86" t="s">
        <v>27</v>
      </c>
      <c r="G636" s="86">
        <f t="shared" si="38"/>
        <v>0</v>
      </c>
      <c r="I636" s="29">
        <f t="shared" si="39"/>
        <v>-1</v>
      </c>
      <c r="J636" s="86">
        <v>564</v>
      </c>
      <c r="K636" s="86">
        <v>0</v>
      </c>
      <c r="L636" s="84">
        <f>IF(I636=1,VLOOKUP(M636,'K Bracing'!$A$1:$F$6,MATCH(N636,'K Bracing'!$A$1:'K Bracing'!$F$1,0),FALSE), 99999)</f>
        <v>99999</v>
      </c>
      <c r="M636" s="86" t="s">
        <v>27</v>
      </c>
      <c r="N636" s="86" t="s">
        <v>27</v>
      </c>
      <c r="O636" s="86">
        <f t="shared" si="40"/>
        <v>0</v>
      </c>
      <c r="Q636" s="63"/>
      <c r="AD636" s="63"/>
    </row>
    <row r="637" spans="1:30" x14ac:dyDescent="0.25">
      <c r="A637" s="29">
        <f t="shared" si="37"/>
        <v>-1</v>
      </c>
      <c r="B637" s="86">
        <v>565</v>
      </c>
      <c r="C637" s="86">
        <v>0</v>
      </c>
      <c r="D637" s="84">
        <f>IF(A637=1, VLOOKUP(E637,'K Bracing'!$A$1:$F$6,MATCH(F637,'K Bracing'!$A$1:'K Bracing'!$F$1,0),FALSE),99999)</f>
        <v>99999</v>
      </c>
      <c r="E637" s="86" t="s">
        <v>27</v>
      </c>
      <c r="F637" s="86" t="s">
        <v>27</v>
      </c>
      <c r="G637" s="86">
        <f t="shared" si="38"/>
        <v>0</v>
      </c>
      <c r="I637" s="29">
        <f t="shared" si="39"/>
        <v>-1</v>
      </c>
      <c r="J637" s="86">
        <v>565</v>
      </c>
      <c r="K637" s="86">
        <v>0</v>
      </c>
      <c r="L637" s="84">
        <f>IF(I637=1,VLOOKUP(M637,'K Bracing'!$A$1:$F$6,MATCH(N637,'K Bracing'!$A$1:'K Bracing'!$F$1,0),FALSE), 99999)</f>
        <v>99999</v>
      </c>
      <c r="M637" s="86" t="s">
        <v>27</v>
      </c>
      <c r="N637" s="86" t="s">
        <v>27</v>
      </c>
      <c r="O637" s="86">
        <f t="shared" si="40"/>
        <v>0</v>
      </c>
      <c r="Q637" s="63"/>
      <c r="AD637" s="63"/>
    </row>
    <row r="638" spans="1:30" x14ac:dyDescent="0.25">
      <c r="A638" s="29">
        <f t="shared" si="37"/>
        <v>-1</v>
      </c>
      <c r="B638" s="86">
        <v>566</v>
      </c>
      <c r="C638" s="86">
        <v>0</v>
      </c>
      <c r="D638" s="84">
        <f>IF(A638=1, VLOOKUP(E638,'K Bracing'!$A$1:$F$6,MATCH(F638,'K Bracing'!$A$1:'K Bracing'!$F$1,0),FALSE),99999)</f>
        <v>99999</v>
      </c>
      <c r="E638" s="86" t="s">
        <v>27</v>
      </c>
      <c r="F638" s="86" t="s">
        <v>27</v>
      </c>
      <c r="G638" s="86">
        <f t="shared" si="38"/>
        <v>0</v>
      </c>
      <c r="I638" s="29">
        <f t="shared" si="39"/>
        <v>-1</v>
      </c>
      <c r="J638" s="86">
        <v>566</v>
      </c>
      <c r="K638" s="86">
        <v>0</v>
      </c>
      <c r="L638" s="84">
        <f>IF(I638=1,VLOOKUP(M638,'K Bracing'!$A$1:$F$6,MATCH(N638,'K Bracing'!$A$1:'K Bracing'!$F$1,0),FALSE), 99999)</f>
        <v>99999</v>
      </c>
      <c r="M638" s="86" t="s">
        <v>27</v>
      </c>
      <c r="N638" s="86" t="s">
        <v>27</v>
      </c>
      <c r="O638" s="86">
        <f t="shared" si="40"/>
        <v>0</v>
      </c>
      <c r="Q638" s="63"/>
      <c r="AD638" s="63"/>
    </row>
    <row r="639" spans="1:30" x14ac:dyDescent="0.25">
      <c r="A639" s="29">
        <f t="shared" si="37"/>
        <v>-1</v>
      </c>
      <c r="B639" s="86">
        <v>567</v>
      </c>
      <c r="C639" s="86">
        <v>0</v>
      </c>
      <c r="D639" s="84">
        <f>IF(A639=1, VLOOKUP(E639,'K Bracing'!$A$1:$F$6,MATCH(F639,'K Bracing'!$A$1:'K Bracing'!$F$1,0),FALSE),99999)</f>
        <v>99999</v>
      </c>
      <c r="E639" s="86" t="s">
        <v>27</v>
      </c>
      <c r="F639" s="86" t="s">
        <v>27</v>
      </c>
      <c r="G639" s="86">
        <f t="shared" si="38"/>
        <v>0</v>
      </c>
      <c r="I639" s="29">
        <f t="shared" si="39"/>
        <v>-1</v>
      </c>
      <c r="J639" s="86">
        <v>567</v>
      </c>
      <c r="K639" s="86">
        <v>0</v>
      </c>
      <c r="L639" s="84">
        <f>IF(I639=1,VLOOKUP(M639,'K Bracing'!$A$1:$F$6,MATCH(N639,'K Bracing'!$A$1:'K Bracing'!$F$1,0),FALSE), 99999)</f>
        <v>99999</v>
      </c>
      <c r="M639" s="86" t="s">
        <v>27</v>
      </c>
      <c r="N639" s="86" t="s">
        <v>27</v>
      </c>
      <c r="O639" s="86">
        <f t="shared" si="40"/>
        <v>0</v>
      </c>
      <c r="Q639" s="63"/>
      <c r="AD639" s="63"/>
    </row>
    <row r="640" spans="1:30" x14ac:dyDescent="0.25">
      <c r="A640" s="29">
        <f t="shared" si="37"/>
        <v>-1</v>
      </c>
      <c r="B640" s="86">
        <v>568</v>
      </c>
      <c r="C640" s="86">
        <v>0</v>
      </c>
      <c r="D640" s="84">
        <f>IF(A640=1, VLOOKUP(E640,'K Bracing'!$A$1:$F$6,MATCH(F640,'K Bracing'!$A$1:'K Bracing'!$F$1,0),FALSE),99999)</f>
        <v>99999</v>
      </c>
      <c r="E640" s="86" t="s">
        <v>27</v>
      </c>
      <c r="F640" s="86" t="s">
        <v>27</v>
      </c>
      <c r="G640" s="86">
        <f t="shared" si="38"/>
        <v>0</v>
      </c>
      <c r="I640" s="29">
        <f t="shared" si="39"/>
        <v>-1</v>
      </c>
      <c r="J640" s="86">
        <v>568</v>
      </c>
      <c r="K640" s="86">
        <v>0</v>
      </c>
      <c r="L640" s="84">
        <f>IF(I640=1,VLOOKUP(M640,'K Bracing'!$A$1:$F$6,MATCH(N640,'K Bracing'!$A$1:'K Bracing'!$F$1,0),FALSE), 99999)</f>
        <v>99999</v>
      </c>
      <c r="M640" s="86" t="s">
        <v>27</v>
      </c>
      <c r="N640" s="86" t="s">
        <v>27</v>
      </c>
      <c r="O640" s="86">
        <f t="shared" si="40"/>
        <v>0</v>
      </c>
      <c r="Q640" s="63"/>
      <c r="AD640" s="63"/>
    </row>
    <row r="641" spans="1:30" x14ac:dyDescent="0.25">
      <c r="A641" s="29">
        <f t="shared" si="37"/>
        <v>-1</v>
      </c>
      <c r="B641" s="86">
        <v>569</v>
      </c>
      <c r="C641" s="86">
        <v>0</v>
      </c>
      <c r="D641" s="84">
        <f>IF(A641=1, VLOOKUP(E641,'K Bracing'!$A$1:$F$6,MATCH(F641,'K Bracing'!$A$1:'K Bracing'!$F$1,0),FALSE),99999)</f>
        <v>99999</v>
      </c>
      <c r="E641" s="86" t="s">
        <v>27</v>
      </c>
      <c r="F641" s="86" t="s">
        <v>27</v>
      </c>
      <c r="G641" s="86">
        <f t="shared" si="38"/>
        <v>0</v>
      </c>
      <c r="I641" s="29">
        <f t="shared" si="39"/>
        <v>-1</v>
      </c>
      <c r="J641" s="86">
        <v>569</v>
      </c>
      <c r="K641" s="86">
        <v>0</v>
      </c>
      <c r="L641" s="84">
        <f>IF(I641=1,VLOOKUP(M641,'K Bracing'!$A$1:$F$6,MATCH(N641,'K Bracing'!$A$1:'K Bracing'!$F$1,0),FALSE), 99999)</f>
        <v>99999</v>
      </c>
      <c r="M641" s="86" t="s">
        <v>27</v>
      </c>
      <c r="N641" s="86" t="s">
        <v>27</v>
      </c>
      <c r="O641" s="86">
        <f t="shared" si="40"/>
        <v>0</v>
      </c>
      <c r="Q641" s="63"/>
      <c r="AD641" s="63"/>
    </row>
    <row r="642" spans="1:30" x14ac:dyDescent="0.25">
      <c r="A642" s="29">
        <f t="shared" si="37"/>
        <v>-1</v>
      </c>
      <c r="B642" s="86">
        <v>570</v>
      </c>
      <c r="C642" s="86">
        <v>0</v>
      </c>
      <c r="D642" s="84">
        <f>IF(A642=1, VLOOKUP(E642,'K Bracing'!$A$1:$F$6,MATCH(F642,'K Bracing'!$A$1:'K Bracing'!$F$1,0),FALSE),99999)</f>
        <v>99999</v>
      </c>
      <c r="E642" s="86" t="s">
        <v>27</v>
      </c>
      <c r="F642" s="86" t="s">
        <v>27</v>
      </c>
      <c r="G642" s="86">
        <f t="shared" si="38"/>
        <v>0</v>
      </c>
      <c r="I642" s="29">
        <f t="shared" si="39"/>
        <v>-1</v>
      </c>
      <c r="J642" s="86">
        <v>570</v>
      </c>
      <c r="K642" s="86">
        <v>0</v>
      </c>
      <c r="L642" s="84">
        <f>IF(I642=1,VLOOKUP(M642,'K Bracing'!$A$1:$F$6,MATCH(N642,'K Bracing'!$A$1:'K Bracing'!$F$1,0),FALSE), 99999)</f>
        <v>99999</v>
      </c>
      <c r="M642" s="86" t="s">
        <v>27</v>
      </c>
      <c r="N642" s="86" t="s">
        <v>27</v>
      </c>
      <c r="O642" s="86">
        <f t="shared" si="40"/>
        <v>0</v>
      </c>
      <c r="Q642" s="63"/>
      <c r="AD642" s="63"/>
    </row>
    <row r="643" spans="1:30" x14ac:dyDescent="0.25">
      <c r="A643" s="29">
        <f t="shared" si="37"/>
        <v>-1</v>
      </c>
      <c r="B643" s="86">
        <v>571</v>
      </c>
      <c r="C643" s="86">
        <v>0</v>
      </c>
      <c r="D643" s="84">
        <f>IF(A643=1, VLOOKUP(E643,'K Bracing'!$A$1:$F$6,MATCH(F643,'K Bracing'!$A$1:'K Bracing'!$F$1,0),FALSE),99999)</f>
        <v>99999</v>
      </c>
      <c r="E643" s="86" t="s">
        <v>27</v>
      </c>
      <c r="F643" s="86" t="s">
        <v>27</v>
      </c>
      <c r="G643" s="86">
        <f t="shared" si="38"/>
        <v>0</v>
      </c>
      <c r="I643" s="29">
        <f t="shared" si="39"/>
        <v>-1</v>
      </c>
      <c r="J643" s="86">
        <v>571</v>
      </c>
      <c r="K643" s="86">
        <v>0</v>
      </c>
      <c r="L643" s="84">
        <f>IF(I643=1,VLOOKUP(M643,'K Bracing'!$A$1:$F$6,MATCH(N643,'K Bracing'!$A$1:'K Bracing'!$F$1,0),FALSE), 99999)</f>
        <v>99999</v>
      </c>
      <c r="M643" s="86" t="s">
        <v>27</v>
      </c>
      <c r="N643" s="86" t="s">
        <v>27</v>
      </c>
      <c r="O643" s="86">
        <f t="shared" si="40"/>
        <v>0</v>
      </c>
      <c r="Q643" s="63"/>
      <c r="AD643" s="63"/>
    </row>
    <row r="644" spans="1:30" x14ac:dyDescent="0.25">
      <c r="A644" s="29">
        <f t="shared" si="37"/>
        <v>-1</v>
      </c>
      <c r="B644" s="86">
        <v>572</v>
      </c>
      <c r="C644" s="86">
        <v>0</v>
      </c>
      <c r="D644" s="84">
        <f>IF(A644=1, VLOOKUP(E644,'K Bracing'!$A$1:$F$6,MATCH(F644,'K Bracing'!$A$1:'K Bracing'!$F$1,0),FALSE),99999)</f>
        <v>99999</v>
      </c>
      <c r="E644" s="86" t="s">
        <v>27</v>
      </c>
      <c r="F644" s="86" t="s">
        <v>27</v>
      </c>
      <c r="G644" s="86">
        <f t="shared" si="38"/>
        <v>0</v>
      </c>
      <c r="I644" s="29">
        <f t="shared" si="39"/>
        <v>-1</v>
      </c>
      <c r="J644" s="86">
        <v>572</v>
      </c>
      <c r="K644" s="86">
        <v>0</v>
      </c>
      <c r="L644" s="84">
        <f>IF(I644=1,VLOOKUP(M644,'K Bracing'!$A$1:$F$6,MATCH(N644,'K Bracing'!$A$1:'K Bracing'!$F$1,0),FALSE), 99999)</f>
        <v>99999</v>
      </c>
      <c r="M644" s="86" t="s">
        <v>27</v>
      </c>
      <c r="N644" s="86" t="s">
        <v>27</v>
      </c>
      <c r="O644" s="86">
        <f t="shared" si="40"/>
        <v>0</v>
      </c>
      <c r="Q644" s="63"/>
      <c r="AD644" s="63"/>
    </row>
    <row r="645" spans="1:30" x14ac:dyDescent="0.25">
      <c r="A645" s="29">
        <f t="shared" si="37"/>
        <v>-1</v>
      </c>
      <c r="B645" s="86">
        <v>573</v>
      </c>
      <c r="C645" s="86">
        <v>0</v>
      </c>
      <c r="D645" s="84">
        <f>IF(A645=1, VLOOKUP(E645,'K Bracing'!$A$1:$F$6,MATCH(F645,'K Bracing'!$A$1:'K Bracing'!$F$1,0),FALSE),99999)</f>
        <v>99999</v>
      </c>
      <c r="E645" s="86" t="s">
        <v>27</v>
      </c>
      <c r="F645" s="86" t="s">
        <v>27</v>
      </c>
      <c r="G645" s="86">
        <f t="shared" si="38"/>
        <v>0</v>
      </c>
      <c r="I645" s="29">
        <f t="shared" si="39"/>
        <v>-1</v>
      </c>
      <c r="J645" s="86">
        <v>573</v>
      </c>
      <c r="K645" s="86">
        <v>0</v>
      </c>
      <c r="L645" s="84">
        <f>IF(I645=1,VLOOKUP(M645,'K Bracing'!$A$1:$F$6,MATCH(N645,'K Bracing'!$A$1:'K Bracing'!$F$1,0),FALSE), 99999)</f>
        <v>99999</v>
      </c>
      <c r="M645" s="86" t="s">
        <v>27</v>
      </c>
      <c r="N645" s="86" t="s">
        <v>27</v>
      </c>
      <c r="O645" s="86">
        <f t="shared" si="40"/>
        <v>0</v>
      </c>
      <c r="Q645" s="63"/>
      <c r="AD645" s="63"/>
    </row>
    <row r="646" spans="1:30" x14ac:dyDescent="0.25">
      <c r="A646" s="29">
        <f t="shared" si="37"/>
        <v>-1</v>
      </c>
      <c r="B646" s="86">
        <v>574</v>
      </c>
      <c r="C646" s="86">
        <v>0</v>
      </c>
      <c r="D646" s="84">
        <f>IF(A646=1, VLOOKUP(E646,'K Bracing'!$A$1:$F$6,MATCH(F646,'K Bracing'!$A$1:'K Bracing'!$F$1,0),FALSE),99999)</f>
        <v>99999</v>
      </c>
      <c r="E646" s="86" t="s">
        <v>27</v>
      </c>
      <c r="F646" s="86" t="s">
        <v>27</v>
      </c>
      <c r="G646" s="86">
        <f t="shared" si="38"/>
        <v>0</v>
      </c>
      <c r="I646" s="29">
        <f t="shared" si="39"/>
        <v>-1</v>
      </c>
      <c r="J646" s="86">
        <v>574</v>
      </c>
      <c r="K646" s="86">
        <v>0</v>
      </c>
      <c r="L646" s="84">
        <f>IF(I646=1,VLOOKUP(M646,'K Bracing'!$A$1:$F$6,MATCH(N646,'K Bracing'!$A$1:'K Bracing'!$F$1,0),FALSE), 99999)</f>
        <v>99999</v>
      </c>
      <c r="M646" s="86" t="s">
        <v>27</v>
      </c>
      <c r="N646" s="86" t="s">
        <v>27</v>
      </c>
      <c r="O646" s="86">
        <f t="shared" si="40"/>
        <v>0</v>
      </c>
      <c r="Q646" s="63"/>
      <c r="AD646" s="63"/>
    </row>
    <row r="647" spans="1:30" x14ac:dyDescent="0.25">
      <c r="A647" s="29">
        <f t="shared" si="37"/>
        <v>-1</v>
      </c>
      <c r="B647" s="86">
        <v>575</v>
      </c>
      <c r="C647" s="86">
        <v>0</v>
      </c>
      <c r="D647" s="84">
        <f>IF(A647=1, VLOOKUP(E647,'K Bracing'!$A$1:$F$6,MATCH(F647,'K Bracing'!$A$1:'K Bracing'!$F$1,0),FALSE),99999)</f>
        <v>99999</v>
      </c>
      <c r="E647" s="86" t="s">
        <v>27</v>
      </c>
      <c r="F647" s="86" t="s">
        <v>27</v>
      </c>
      <c r="G647" s="86">
        <f t="shared" si="38"/>
        <v>0</v>
      </c>
      <c r="I647" s="29">
        <f t="shared" si="39"/>
        <v>-1</v>
      </c>
      <c r="J647" s="86">
        <v>575</v>
      </c>
      <c r="K647" s="86">
        <v>0</v>
      </c>
      <c r="L647" s="84">
        <f>IF(I647=1,VLOOKUP(M647,'K Bracing'!$A$1:$F$6,MATCH(N647,'K Bracing'!$A$1:'K Bracing'!$F$1,0),FALSE), 99999)</f>
        <v>99999</v>
      </c>
      <c r="M647" s="86" t="s">
        <v>27</v>
      </c>
      <c r="N647" s="86" t="s">
        <v>27</v>
      </c>
      <c r="O647" s="86">
        <f t="shared" si="40"/>
        <v>0</v>
      </c>
      <c r="Q647" s="63"/>
      <c r="AD647" s="63"/>
    </row>
    <row r="648" spans="1:30" x14ac:dyDescent="0.25">
      <c r="A648" s="29">
        <f t="shared" si="37"/>
        <v>-1</v>
      </c>
      <c r="B648" s="86">
        <v>576</v>
      </c>
      <c r="C648" s="86">
        <v>0</v>
      </c>
      <c r="D648" s="84">
        <f>IF(A648=1, VLOOKUP(E648,'K Bracing'!$A$1:$F$6,MATCH(F648,'K Bracing'!$A$1:'K Bracing'!$F$1,0),FALSE),99999)</f>
        <v>99999</v>
      </c>
      <c r="E648" s="86" t="s">
        <v>27</v>
      </c>
      <c r="F648" s="86" t="s">
        <v>27</v>
      </c>
      <c r="G648" s="86">
        <f t="shared" si="38"/>
        <v>0</v>
      </c>
      <c r="I648" s="29">
        <f t="shared" si="39"/>
        <v>-1</v>
      </c>
      <c r="J648" s="86">
        <v>576</v>
      </c>
      <c r="K648" s="86">
        <v>0</v>
      </c>
      <c r="L648" s="84">
        <f>IF(I648=1,VLOOKUP(M648,'K Bracing'!$A$1:$F$6,MATCH(N648,'K Bracing'!$A$1:'K Bracing'!$F$1,0),FALSE), 99999)</f>
        <v>99999</v>
      </c>
      <c r="M648" s="86" t="s">
        <v>27</v>
      </c>
      <c r="N648" s="86" t="s">
        <v>27</v>
      </c>
      <c r="O648" s="86">
        <f t="shared" si="40"/>
        <v>0</v>
      </c>
      <c r="Q648" s="63"/>
      <c r="AD648" s="63"/>
    </row>
    <row r="649" spans="1:30" x14ac:dyDescent="0.25">
      <c r="A649" s="29">
        <f t="shared" ref="A649:A712" si="41">IF($J$52-B649&gt;=0, 1, -1)</f>
        <v>-1</v>
      </c>
      <c r="B649" s="86">
        <v>577</v>
      </c>
      <c r="C649" s="86">
        <v>0</v>
      </c>
      <c r="D649" s="84">
        <f>IF(A649=1, VLOOKUP(E649,'K Bracing'!$A$1:$F$6,MATCH(F649,'K Bracing'!$A$1:'K Bracing'!$F$1,0),FALSE),99999)</f>
        <v>99999</v>
      </c>
      <c r="E649" s="86" t="s">
        <v>27</v>
      </c>
      <c r="F649" s="86" t="s">
        <v>27</v>
      </c>
      <c r="G649" s="86">
        <f t="shared" ref="G649:G712" si="42">D649*A649*C649/$H$46</f>
        <v>0</v>
      </c>
      <c r="I649" s="29">
        <f t="shared" ref="I649:I712" si="43">IF($J$54-J649&gt;=0, 1, -1)</f>
        <v>-1</v>
      </c>
      <c r="J649" s="86">
        <v>577</v>
      </c>
      <c r="K649" s="86">
        <v>0</v>
      </c>
      <c r="L649" s="84">
        <f>IF(I649=1,VLOOKUP(M649,'K Bracing'!$A$1:$F$6,MATCH(N649,'K Bracing'!$A$1:'K Bracing'!$F$1,0),FALSE), 99999)</f>
        <v>99999</v>
      </c>
      <c r="M649" s="86" t="s">
        <v>27</v>
      </c>
      <c r="N649" s="86" t="s">
        <v>27</v>
      </c>
      <c r="O649" s="86">
        <f t="shared" ref="O649:O712" si="44">L649*K649*I649/$H$47</f>
        <v>0</v>
      </c>
      <c r="Q649" s="63"/>
      <c r="AD649" s="63"/>
    </row>
    <row r="650" spans="1:30" x14ac:dyDescent="0.25">
      <c r="A650" s="29">
        <f t="shared" si="41"/>
        <v>-1</v>
      </c>
      <c r="B650" s="86">
        <v>578</v>
      </c>
      <c r="C650" s="86">
        <v>0</v>
      </c>
      <c r="D650" s="84">
        <f>IF(A650=1, VLOOKUP(E650,'K Bracing'!$A$1:$F$6,MATCH(F650,'K Bracing'!$A$1:'K Bracing'!$F$1,0),FALSE),99999)</f>
        <v>99999</v>
      </c>
      <c r="E650" s="86" t="s">
        <v>27</v>
      </c>
      <c r="F650" s="86" t="s">
        <v>27</v>
      </c>
      <c r="G650" s="86">
        <f t="shared" si="42"/>
        <v>0</v>
      </c>
      <c r="I650" s="29">
        <f t="shared" si="43"/>
        <v>-1</v>
      </c>
      <c r="J650" s="86">
        <v>578</v>
      </c>
      <c r="K650" s="86">
        <v>0</v>
      </c>
      <c r="L650" s="84">
        <f>IF(I650=1,VLOOKUP(M650,'K Bracing'!$A$1:$F$6,MATCH(N650,'K Bracing'!$A$1:'K Bracing'!$F$1,0),FALSE), 99999)</f>
        <v>99999</v>
      </c>
      <c r="M650" s="86" t="s">
        <v>27</v>
      </c>
      <c r="N650" s="86" t="s">
        <v>27</v>
      </c>
      <c r="O650" s="86">
        <f t="shared" si="44"/>
        <v>0</v>
      </c>
      <c r="Q650" s="63"/>
      <c r="AD650" s="63"/>
    </row>
    <row r="651" spans="1:30" x14ac:dyDescent="0.25">
      <c r="A651" s="29">
        <f t="shared" si="41"/>
        <v>-1</v>
      </c>
      <c r="B651" s="86">
        <v>579</v>
      </c>
      <c r="C651" s="86">
        <v>0</v>
      </c>
      <c r="D651" s="84">
        <f>IF(A651=1, VLOOKUP(E651,'K Bracing'!$A$1:$F$6,MATCH(F651,'K Bracing'!$A$1:'K Bracing'!$F$1,0),FALSE),99999)</f>
        <v>99999</v>
      </c>
      <c r="E651" s="86" t="s">
        <v>27</v>
      </c>
      <c r="F651" s="86" t="s">
        <v>27</v>
      </c>
      <c r="G651" s="86">
        <f t="shared" si="42"/>
        <v>0</v>
      </c>
      <c r="I651" s="29">
        <f t="shared" si="43"/>
        <v>-1</v>
      </c>
      <c r="J651" s="86">
        <v>579</v>
      </c>
      <c r="K651" s="86">
        <v>0</v>
      </c>
      <c r="L651" s="84">
        <f>IF(I651=1,VLOOKUP(M651,'K Bracing'!$A$1:$F$6,MATCH(N651,'K Bracing'!$A$1:'K Bracing'!$F$1,0),FALSE), 99999)</f>
        <v>99999</v>
      </c>
      <c r="M651" s="86" t="s">
        <v>27</v>
      </c>
      <c r="N651" s="86" t="s">
        <v>27</v>
      </c>
      <c r="O651" s="86">
        <f t="shared" si="44"/>
        <v>0</v>
      </c>
      <c r="Q651" s="63"/>
      <c r="AD651" s="63"/>
    </row>
    <row r="652" spans="1:30" x14ac:dyDescent="0.25">
      <c r="A652" s="29">
        <f t="shared" si="41"/>
        <v>-1</v>
      </c>
      <c r="B652" s="86">
        <v>580</v>
      </c>
      <c r="C652" s="86">
        <v>0</v>
      </c>
      <c r="D652" s="84">
        <f>IF(A652=1, VLOOKUP(E652,'K Bracing'!$A$1:$F$6,MATCH(F652,'K Bracing'!$A$1:'K Bracing'!$F$1,0),FALSE),99999)</f>
        <v>99999</v>
      </c>
      <c r="E652" s="86" t="s">
        <v>27</v>
      </c>
      <c r="F652" s="86" t="s">
        <v>27</v>
      </c>
      <c r="G652" s="86">
        <f t="shared" si="42"/>
        <v>0</v>
      </c>
      <c r="I652" s="29">
        <f t="shared" si="43"/>
        <v>-1</v>
      </c>
      <c r="J652" s="86">
        <v>580</v>
      </c>
      <c r="K652" s="86">
        <v>0</v>
      </c>
      <c r="L652" s="84">
        <f>IF(I652=1,VLOOKUP(M652,'K Bracing'!$A$1:$F$6,MATCH(N652,'K Bracing'!$A$1:'K Bracing'!$F$1,0),FALSE), 99999)</f>
        <v>99999</v>
      </c>
      <c r="M652" s="86" t="s">
        <v>27</v>
      </c>
      <c r="N652" s="86" t="s">
        <v>27</v>
      </c>
      <c r="O652" s="86">
        <f t="shared" si="44"/>
        <v>0</v>
      </c>
      <c r="Q652" s="63"/>
      <c r="AD652" s="63"/>
    </row>
    <row r="653" spans="1:30" x14ac:dyDescent="0.25">
      <c r="A653" s="29">
        <f t="shared" si="41"/>
        <v>-1</v>
      </c>
      <c r="B653" s="86">
        <v>581</v>
      </c>
      <c r="C653" s="86">
        <v>0</v>
      </c>
      <c r="D653" s="84">
        <f>IF(A653=1, VLOOKUP(E653,'K Bracing'!$A$1:$F$6,MATCH(F653,'K Bracing'!$A$1:'K Bracing'!$F$1,0),FALSE),99999)</f>
        <v>99999</v>
      </c>
      <c r="E653" s="86" t="s">
        <v>27</v>
      </c>
      <c r="F653" s="86" t="s">
        <v>27</v>
      </c>
      <c r="G653" s="86">
        <f t="shared" si="42"/>
        <v>0</v>
      </c>
      <c r="I653" s="29">
        <f t="shared" si="43"/>
        <v>-1</v>
      </c>
      <c r="J653" s="86">
        <v>581</v>
      </c>
      <c r="K653" s="86">
        <v>0</v>
      </c>
      <c r="L653" s="84">
        <f>IF(I653=1,VLOOKUP(M653,'K Bracing'!$A$1:$F$6,MATCH(N653,'K Bracing'!$A$1:'K Bracing'!$F$1,0),FALSE), 99999)</f>
        <v>99999</v>
      </c>
      <c r="M653" s="86" t="s">
        <v>27</v>
      </c>
      <c r="N653" s="86" t="s">
        <v>27</v>
      </c>
      <c r="O653" s="86">
        <f t="shared" si="44"/>
        <v>0</v>
      </c>
      <c r="Q653" s="63"/>
      <c r="AD653" s="63"/>
    </row>
    <row r="654" spans="1:30" x14ac:dyDescent="0.25">
      <c r="A654" s="29">
        <f t="shared" si="41"/>
        <v>-1</v>
      </c>
      <c r="B654" s="86">
        <v>582</v>
      </c>
      <c r="C654" s="86">
        <v>0</v>
      </c>
      <c r="D654" s="84">
        <f>IF(A654=1, VLOOKUP(E654,'K Bracing'!$A$1:$F$6,MATCH(F654,'K Bracing'!$A$1:'K Bracing'!$F$1,0),FALSE),99999)</f>
        <v>99999</v>
      </c>
      <c r="E654" s="86" t="s">
        <v>27</v>
      </c>
      <c r="F654" s="86" t="s">
        <v>27</v>
      </c>
      <c r="G654" s="86">
        <f t="shared" si="42"/>
        <v>0</v>
      </c>
      <c r="I654" s="29">
        <f t="shared" si="43"/>
        <v>-1</v>
      </c>
      <c r="J654" s="86">
        <v>582</v>
      </c>
      <c r="K654" s="86">
        <v>0</v>
      </c>
      <c r="L654" s="84">
        <f>IF(I654=1,VLOOKUP(M654,'K Bracing'!$A$1:$F$6,MATCH(N654,'K Bracing'!$A$1:'K Bracing'!$F$1,0),FALSE), 99999)</f>
        <v>99999</v>
      </c>
      <c r="M654" s="86" t="s">
        <v>27</v>
      </c>
      <c r="N654" s="86" t="s">
        <v>27</v>
      </c>
      <c r="O654" s="86">
        <f t="shared" si="44"/>
        <v>0</v>
      </c>
      <c r="Q654" s="63"/>
      <c r="AD654" s="63"/>
    </row>
    <row r="655" spans="1:30" x14ac:dyDescent="0.25">
      <c r="A655" s="29">
        <f t="shared" si="41"/>
        <v>-1</v>
      </c>
      <c r="B655" s="86">
        <v>583</v>
      </c>
      <c r="C655" s="86">
        <v>0</v>
      </c>
      <c r="D655" s="84">
        <f>IF(A655=1, VLOOKUP(E655,'K Bracing'!$A$1:$F$6,MATCH(F655,'K Bracing'!$A$1:'K Bracing'!$F$1,0),FALSE),99999)</f>
        <v>99999</v>
      </c>
      <c r="E655" s="86" t="s">
        <v>27</v>
      </c>
      <c r="F655" s="86" t="s">
        <v>27</v>
      </c>
      <c r="G655" s="86">
        <f t="shared" si="42"/>
        <v>0</v>
      </c>
      <c r="I655" s="29">
        <f t="shared" si="43"/>
        <v>-1</v>
      </c>
      <c r="J655" s="86">
        <v>583</v>
      </c>
      <c r="K655" s="86">
        <v>0</v>
      </c>
      <c r="L655" s="84">
        <f>IF(I655=1,VLOOKUP(M655,'K Bracing'!$A$1:$F$6,MATCH(N655,'K Bracing'!$A$1:'K Bracing'!$F$1,0),FALSE), 99999)</f>
        <v>99999</v>
      </c>
      <c r="M655" s="86" t="s">
        <v>27</v>
      </c>
      <c r="N655" s="86" t="s">
        <v>27</v>
      </c>
      <c r="O655" s="86">
        <f t="shared" si="44"/>
        <v>0</v>
      </c>
      <c r="Q655" s="63"/>
      <c r="AD655" s="63"/>
    </row>
    <row r="656" spans="1:30" x14ac:dyDescent="0.25">
      <c r="A656" s="29">
        <f t="shared" si="41"/>
        <v>-1</v>
      </c>
      <c r="B656" s="86">
        <v>584</v>
      </c>
      <c r="C656" s="86">
        <v>0</v>
      </c>
      <c r="D656" s="84">
        <f>IF(A656=1, VLOOKUP(E656,'K Bracing'!$A$1:$F$6,MATCH(F656,'K Bracing'!$A$1:'K Bracing'!$F$1,0),FALSE),99999)</f>
        <v>99999</v>
      </c>
      <c r="E656" s="86" t="s">
        <v>27</v>
      </c>
      <c r="F656" s="86" t="s">
        <v>27</v>
      </c>
      <c r="G656" s="86">
        <f t="shared" si="42"/>
        <v>0</v>
      </c>
      <c r="I656" s="29">
        <f t="shared" si="43"/>
        <v>-1</v>
      </c>
      <c r="J656" s="86">
        <v>584</v>
      </c>
      <c r="K656" s="86">
        <v>0</v>
      </c>
      <c r="L656" s="84">
        <f>IF(I656=1,VLOOKUP(M656,'K Bracing'!$A$1:$F$6,MATCH(N656,'K Bracing'!$A$1:'K Bracing'!$F$1,0),FALSE), 99999)</f>
        <v>99999</v>
      </c>
      <c r="M656" s="86" t="s">
        <v>27</v>
      </c>
      <c r="N656" s="86" t="s">
        <v>27</v>
      </c>
      <c r="O656" s="86">
        <f t="shared" si="44"/>
        <v>0</v>
      </c>
      <c r="Q656" s="63"/>
      <c r="AD656" s="63"/>
    </row>
    <row r="657" spans="1:30" x14ac:dyDescent="0.25">
      <c r="A657" s="29">
        <f t="shared" si="41"/>
        <v>-1</v>
      </c>
      <c r="B657" s="86">
        <v>585</v>
      </c>
      <c r="C657" s="86">
        <v>0</v>
      </c>
      <c r="D657" s="84">
        <f>IF(A657=1, VLOOKUP(E657,'K Bracing'!$A$1:$F$6,MATCH(F657,'K Bracing'!$A$1:'K Bracing'!$F$1,0),FALSE),99999)</f>
        <v>99999</v>
      </c>
      <c r="E657" s="86" t="s">
        <v>27</v>
      </c>
      <c r="F657" s="86" t="s">
        <v>27</v>
      </c>
      <c r="G657" s="86">
        <f t="shared" si="42"/>
        <v>0</v>
      </c>
      <c r="I657" s="29">
        <f t="shared" si="43"/>
        <v>-1</v>
      </c>
      <c r="J657" s="86">
        <v>585</v>
      </c>
      <c r="K657" s="86">
        <v>0</v>
      </c>
      <c r="L657" s="84">
        <f>IF(I657=1,VLOOKUP(M657,'K Bracing'!$A$1:$F$6,MATCH(N657,'K Bracing'!$A$1:'K Bracing'!$F$1,0),FALSE), 99999)</f>
        <v>99999</v>
      </c>
      <c r="M657" s="86" t="s">
        <v>27</v>
      </c>
      <c r="N657" s="86" t="s">
        <v>27</v>
      </c>
      <c r="O657" s="86">
        <f t="shared" si="44"/>
        <v>0</v>
      </c>
      <c r="Q657" s="63"/>
      <c r="AD657" s="63"/>
    </row>
    <row r="658" spans="1:30" x14ac:dyDescent="0.25">
      <c r="A658" s="29">
        <f t="shared" si="41"/>
        <v>-1</v>
      </c>
      <c r="B658" s="86">
        <v>586</v>
      </c>
      <c r="C658" s="86">
        <v>0</v>
      </c>
      <c r="D658" s="84">
        <f>IF(A658=1, VLOOKUP(E658,'K Bracing'!$A$1:$F$6,MATCH(F658,'K Bracing'!$A$1:'K Bracing'!$F$1,0),FALSE),99999)</f>
        <v>99999</v>
      </c>
      <c r="E658" s="86" t="s">
        <v>27</v>
      </c>
      <c r="F658" s="86" t="s">
        <v>27</v>
      </c>
      <c r="G658" s="86">
        <f t="shared" si="42"/>
        <v>0</v>
      </c>
      <c r="I658" s="29">
        <f t="shared" si="43"/>
        <v>-1</v>
      </c>
      <c r="J658" s="86">
        <v>586</v>
      </c>
      <c r="K658" s="86">
        <v>0</v>
      </c>
      <c r="L658" s="84">
        <f>IF(I658=1,VLOOKUP(M658,'K Bracing'!$A$1:$F$6,MATCH(N658,'K Bracing'!$A$1:'K Bracing'!$F$1,0),FALSE), 99999)</f>
        <v>99999</v>
      </c>
      <c r="M658" s="86" t="s">
        <v>27</v>
      </c>
      <c r="N658" s="86" t="s">
        <v>27</v>
      </c>
      <c r="O658" s="86">
        <f t="shared" si="44"/>
        <v>0</v>
      </c>
      <c r="Q658" s="63"/>
      <c r="AD658" s="63"/>
    </row>
    <row r="659" spans="1:30" x14ac:dyDescent="0.25">
      <c r="A659" s="29">
        <f t="shared" si="41"/>
        <v>-1</v>
      </c>
      <c r="B659" s="86">
        <v>587</v>
      </c>
      <c r="C659" s="86">
        <v>0</v>
      </c>
      <c r="D659" s="84">
        <f>IF(A659=1, VLOOKUP(E659,'K Bracing'!$A$1:$F$6,MATCH(F659,'K Bracing'!$A$1:'K Bracing'!$F$1,0),FALSE),99999)</f>
        <v>99999</v>
      </c>
      <c r="E659" s="86" t="s">
        <v>27</v>
      </c>
      <c r="F659" s="86" t="s">
        <v>27</v>
      </c>
      <c r="G659" s="86">
        <f t="shared" si="42"/>
        <v>0</v>
      </c>
      <c r="I659" s="29">
        <f t="shared" si="43"/>
        <v>-1</v>
      </c>
      <c r="J659" s="86">
        <v>587</v>
      </c>
      <c r="K659" s="86">
        <v>0</v>
      </c>
      <c r="L659" s="84">
        <f>IF(I659=1,VLOOKUP(M659,'K Bracing'!$A$1:$F$6,MATCH(N659,'K Bracing'!$A$1:'K Bracing'!$F$1,0),FALSE), 99999)</f>
        <v>99999</v>
      </c>
      <c r="M659" s="86" t="s">
        <v>27</v>
      </c>
      <c r="N659" s="86" t="s">
        <v>27</v>
      </c>
      <c r="O659" s="86">
        <f t="shared" si="44"/>
        <v>0</v>
      </c>
      <c r="Q659" s="63"/>
      <c r="AD659" s="63"/>
    </row>
    <row r="660" spans="1:30" x14ac:dyDescent="0.25">
      <c r="A660" s="29">
        <f t="shared" si="41"/>
        <v>-1</v>
      </c>
      <c r="B660" s="86">
        <v>588</v>
      </c>
      <c r="C660" s="86">
        <v>0</v>
      </c>
      <c r="D660" s="84">
        <f>IF(A660=1, VLOOKUP(E660,'K Bracing'!$A$1:$F$6,MATCH(F660,'K Bracing'!$A$1:'K Bracing'!$F$1,0),FALSE),99999)</f>
        <v>99999</v>
      </c>
      <c r="E660" s="86" t="s">
        <v>27</v>
      </c>
      <c r="F660" s="86" t="s">
        <v>27</v>
      </c>
      <c r="G660" s="86">
        <f t="shared" si="42"/>
        <v>0</v>
      </c>
      <c r="I660" s="29">
        <f t="shared" si="43"/>
        <v>-1</v>
      </c>
      <c r="J660" s="86">
        <v>588</v>
      </c>
      <c r="K660" s="86">
        <v>0</v>
      </c>
      <c r="L660" s="84">
        <f>IF(I660=1,VLOOKUP(M660,'K Bracing'!$A$1:$F$6,MATCH(N660,'K Bracing'!$A$1:'K Bracing'!$F$1,0),FALSE), 99999)</f>
        <v>99999</v>
      </c>
      <c r="M660" s="86" t="s">
        <v>27</v>
      </c>
      <c r="N660" s="86" t="s">
        <v>27</v>
      </c>
      <c r="O660" s="86">
        <f t="shared" si="44"/>
        <v>0</v>
      </c>
      <c r="Q660" s="63"/>
      <c r="AD660" s="63"/>
    </row>
    <row r="661" spans="1:30" x14ac:dyDescent="0.25">
      <c r="A661" s="29">
        <f t="shared" si="41"/>
        <v>-1</v>
      </c>
      <c r="B661" s="86">
        <v>589</v>
      </c>
      <c r="C661" s="86">
        <v>0</v>
      </c>
      <c r="D661" s="84">
        <f>IF(A661=1, VLOOKUP(E661,'K Bracing'!$A$1:$F$6,MATCH(F661,'K Bracing'!$A$1:'K Bracing'!$F$1,0),FALSE),99999)</f>
        <v>99999</v>
      </c>
      <c r="E661" s="86" t="s">
        <v>27</v>
      </c>
      <c r="F661" s="86" t="s">
        <v>27</v>
      </c>
      <c r="G661" s="86">
        <f t="shared" si="42"/>
        <v>0</v>
      </c>
      <c r="I661" s="29">
        <f t="shared" si="43"/>
        <v>-1</v>
      </c>
      <c r="J661" s="86">
        <v>589</v>
      </c>
      <c r="K661" s="86">
        <v>0</v>
      </c>
      <c r="L661" s="84">
        <f>IF(I661=1,VLOOKUP(M661,'K Bracing'!$A$1:$F$6,MATCH(N661,'K Bracing'!$A$1:'K Bracing'!$F$1,0),FALSE), 99999)</f>
        <v>99999</v>
      </c>
      <c r="M661" s="86" t="s">
        <v>27</v>
      </c>
      <c r="N661" s="86" t="s">
        <v>27</v>
      </c>
      <c r="O661" s="86">
        <f t="shared" si="44"/>
        <v>0</v>
      </c>
      <c r="Q661" s="63"/>
      <c r="AD661" s="63"/>
    </row>
    <row r="662" spans="1:30" x14ac:dyDescent="0.25">
      <c r="A662" s="29">
        <f t="shared" si="41"/>
        <v>-1</v>
      </c>
      <c r="B662" s="86">
        <v>590</v>
      </c>
      <c r="C662" s="86">
        <v>0</v>
      </c>
      <c r="D662" s="84">
        <f>IF(A662=1, VLOOKUP(E662,'K Bracing'!$A$1:$F$6,MATCH(F662,'K Bracing'!$A$1:'K Bracing'!$F$1,0),FALSE),99999)</f>
        <v>99999</v>
      </c>
      <c r="E662" s="86" t="s">
        <v>27</v>
      </c>
      <c r="F662" s="86" t="s">
        <v>27</v>
      </c>
      <c r="G662" s="86">
        <f t="shared" si="42"/>
        <v>0</v>
      </c>
      <c r="I662" s="29">
        <f t="shared" si="43"/>
        <v>-1</v>
      </c>
      <c r="J662" s="86">
        <v>590</v>
      </c>
      <c r="K662" s="86">
        <v>0</v>
      </c>
      <c r="L662" s="84">
        <f>IF(I662=1,VLOOKUP(M662,'K Bracing'!$A$1:$F$6,MATCH(N662,'K Bracing'!$A$1:'K Bracing'!$F$1,0),FALSE), 99999)</f>
        <v>99999</v>
      </c>
      <c r="M662" s="86" t="s">
        <v>27</v>
      </c>
      <c r="N662" s="86" t="s">
        <v>27</v>
      </c>
      <c r="O662" s="86">
        <f t="shared" si="44"/>
        <v>0</v>
      </c>
      <c r="Q662" s="63"/>
      <c r="AD662" s="63"/>
    </row>
    <row r="663" spans="1:30" x14ac:dyDescent="0.25">
      <c r="A663" s="29">
        <f t="shared" si="41"/>
        <v>-1</v>
      </c>
      <c r="B663" s="86">
        <v>591</v>
      </c>
      <c r="C663" s="86">
        <v>0</v>
      </c>
      <c r="D663" s="84">
        <f>IF(A663=1, VLOOKUP(E663,'K Bracing'!$A$1:$F$6,MATCH(F663,'K Bracing'!$A$1:'K Bracing'!$F$1,0),FALSE),99999)</f>
        <v>99999</v>
      </c>
      <c r="E663" s="86" t="s">
        <v>27</v>
      </c>
      <c r="F663" s="86" t="s">
        <v>27</v>
      </c>
      <c r="G663" s="86">
        <f t="shared" si="42"/>
        <v>0</v>
      </c>
      <c r="I663" s="29">
        <f t="shared" si="43"/>
        <v>-1</v>
      </c>
      <c r="J663" s="86">
        <v>591</v>
      </c>
      <c r="K663" s="86">
        <v>0</v>
      </c>
      <c r="L663" s="84">
        <f>IF(I663=1,VLOOKUP(M663,'K Bracing'!$A$1:$F$6,MATCH(N663,'K Bracing'!$A$1:'K Bracing'!$F$1,0),FALSE), 99999)</f>
        <v>99999</v>
      </c>
      <c r="M663" s="86" t="s">
        <v>27</v>
      </c>
      <c r="N663" s="86" t="s">
        <v>27</v>
      </c>
      <c r="O663" s="86">
        <f t="shared" si="44"/>
        <v>0</v>
      </c>
      <c r="Q663" s="63"/>
      <c r="AD663" s="63"/>
    </row>
    <row r="664" spans="1:30" x14ac:dyDescent="0.25">
      <c r="A664" s="29">
        <f t="shared" si="41"/>
        <v>-1</v>
      </c>
      <c r="B664" s="86">
        <v>592</v>
      </c>
      <c r="C664" s="86">
        <v>0</v>
      </c>
      <c r="D664" s="84">
        <f>IF(A664=1, VLOOKUP(E664,'K Bracing'!$A$1:$F$6,MATCH(F664,'K Bracing'!$A$1:'K Bracing'!$F$1,0),FALSE),99999)</f>
        <v>99999</v>
      </c>
      <c r="E664" s="86" t="s">
        <v>27</v>
      </c>
      <c r="F664" s="86" t="s">
        <v>27</v>
      </c>
      <c r="G664" s="86">
        <f t="shared" si="42"/>
        <v>0</v>
      </c>
      <c r="I664" s="29">
        <f t="shared" si="43"/>
        <v>-1</v>
      </c>
      <c r="J664" s="86">
        <v>592</v>
      </c>
      <c r="K664" s="86">
        <v>0</v>
      </c>
      <c r="L664" s="84">
        <f>IF(I664=1,VLOOKUP(M664,'K Bracing'!$A$1:$F$6,MATCH(N664,'K Bracing'!$A$1:'K Bracing'!$F$1,0),FALSE), 99999)</f>
        <v>99999</v>
      </c>
      <c r="M664" s="86" t="s">
        <v>27</v>
      </c>
      <c r="N664" s="86" t="s">
        <v>27</v>
      </c>
      <c r="O664" s="86">
        <f t="shared" si="44"/>
        <v>0</v>
      </c>
      <c r="Q664" s="63"/>
      <c r="AD664" s="63"/>
    </row>
    <row r="665" spans="1:30" x14ac:dyDescent="0.25">
      <c r="A665" s="29">
        <f t="shared" si="41"/>
        <v>-1</v>
      </c>
      <c r="B665" s="86">
        <v>593</v>
      </c>
      <c r="C665" s="86">
        <v>0</v>
      </c>
      <c r="D665" s="84">
        <f>IF(A665=1, VLOOKUP(E665,'K Bracing'!$A$1:$F$6,MATCH(F665,'K Bracing'!$A$1:'K Bracing'!$F$1,0),FALSE),99999)</f>
        <v>99999</v>
      </c>
      <c r="E665" s="86" t="s">
        <v>27</v>
      </c>
      <c r="F665" s="86" t="s">
        <v>27</v>
      </c>
      <c r="G665" s="86">
        <f t="shared" si="42"/>
        <v>0</v>
      </c>
      <c r="I665" s="29">
        <f t="shared" si="43"/>
        <v>-1</v>
      </c>
      <c r="J665" s="86">
        <v>593</v>
      </c>
      <c r="K665" s="86">
        <v>0</v>
      </c>
      <c r="L665" s="84">
        <f>IF(I665=1,VLOOKUP(M665,'K Bracing'!$A$1:$F$6,MATCH(N665,'K Bracing'!$A$1:'K Bracing'!$F$1,0),FALSE), 99999)</f>
        <v>99999</v>
      </c>
      <c r="M665" s="86" t="s">
        <v>27</v>
      </c>
      <c r="N665" s="86" t="s">
        <v>27</v>
      </c>
      <c r="O665" s="86">
        <f t="shared" si="44"/>
        <v>0</v>
      </c>
      <c r="Q665" s="63"/>
      <c r="AD665" s="63"/>
    </row>
    <row r="666" spans="1:30" x14ac:dyDescent="0.25">
      <c r="A666" s="29">
        <f t="shared" si="41"/>
        <v>-1</v>
      </c>
      <c r="B666" s="86">
        <v>594</v>
      </c>
      <c r="C666" s="86">
        <v>0</v>
      </c>
      <c r="D666" s="84">
        <f>IF(A666=1, VLOOKUP(E666,'K Bracing'!$A$1:$F$6,MATCH(F666,'K Bracing'!$A$1:'K Bracing'!$F$1,0),FALSE),99999)</f>
        <v>99999</v>
      </c>
      <c r="E666" s="86" t="s">
        <v>27</v>
      </c>
      <c r="F666" s="86" t="s">
        <v>27</v>
      </c>
      <c r="G666" s="86">
        <f t="shared" si="42"/>
        <v>0</v>
      </c>
      <c r="I666" s="29">
        <f t="shared" si="43"/>
        <v>-1</v>
      </c>
      <c r="J666" s="86">
        <v>594</v>
      </c>
      <c r="K666" s="86">
        <v>0</v>
      </c>
      <c r="L666" s="84">
        <f>IF(I666=1,VLOOKUP(M666,'K Bracing'!$A$1:$F$6,MATCH(N666,'K Bracing'!$A$1:'K Bracing'!$F$1,0),FALSE), 99999)</f>
        <v>99999</v>
      </c>
      <c r="M666" s="86" t="s">
        <v>27</v>
      </c>
      <c r="N666" s="86" t="s">
        <v>27</v>
      </c>
      <c r="O666" s="86">
        <f t="shared" si="44"/>
        <v>0</v>
      </c>
      <c r="Q666" s="63"/>
      <c r="AD666" s="63"/>
    </row>
    <row r="667" spans="1:30" x14ac:dyDescent="0.25">
      <c r="A667" s="29">
        <f t="shared" si="41"/>
        <v>-1</v>
      </c>
      <c r="B667" s="86">
        <v>595</v>
      </c>
      <c r="C667" s="86">
        <v>0</v>
      </c>
      <c r="D667" s="84">
        <f>IF(A667=1, VLOOKUP(E667,'K Bracing'!$A$1:$F$6,MATCH(F667,'K Bracing'!$A$1:'K Bracing'!$F$1,0),FALSE),99999)</f>
        <v>99999</v>
      </c>
      <c r="E667" s="86" t="s">
        <v>27</v>
      </c>
      <c r="F667" s="86" t="s">
        <v>27</v>
      </c>
      <c r="G667" s="86">
        <f t="shared" si="42"/>
        <v>0</v>
      </c>
      <c r="I667" s="29">
        <f t="shared" si="43"/>
        <v>-1</v>
      </c>
      <c r="J667" s="86">
        <v>595</v>
      </c>
      <c r="K667" s="86">
        <v>0</v>
      </c>
      <c r="L667" s="84">
        <f>IF(I667=1,VLOOKUP(M667,'K Bracing'!$A$1:$F$6,MATCH(N667,'K Bracing'!$A$1:'K Bracing'!$F$1,0),FALSE), 99999)</f>
        <v>99999</v>
      </c>
      <c r="M667" s="86" t="s">
        <v>27</v>
      </c>
      <c r="N667" s="86" t="s">
        <v>27</v>
      </c>
      <c r="O667" s="86">
        <f t="shared" si="44"/>
        <v>0</v>
      </c>
      <c r="Q667" s="63"/>
      <c r="AD667" s="63"/>
    </row>
    <row r="668" spans="1:30" x14ac:dyDescent="0.25">
      <c r="A668" s="29">
        <f t="shared" si="41"/>
        <v>-1</v>
      </c>
      <c r="B668" s="86">
        <v>596</v>
      </c>
      <c r="C668" s="86">
        <v>0</v>
      </c>
      <c r="D668" s="84">
        <f>IF(A668=1, VLOOKUP(E668,'K Bracing'!$A$1:$F$6,MATCH(F668,'K Bracing'!$A$1:'K Bracing'!$F$1,0),FALSE),99999)</f>
        <v>99999</v>
      </c>
      <c r="E668" s="86" t="s">
        <v>27</v>
      </c>
      <c r="F668" s="86" t="s">
        <v>27</v>
      </c>
      <c r="G668" s="86">
        <f t="shared" si="42"/>
        <v>0</v>
      </c>
      <c r="I668" s="29">
        <f t="shared" si="43"/>
        <v>-1</v>
      </c>
      <c r="J668" s="86">
        <v>596</v>
      </c>
      <c r="K668" s="86">
        <v>0</v>
      </c>
      <c r="L668" s="84">
        <f>IF(I668=1,VLOOKUP(M668,'K Bracing'!$A$1:$F$6,MATCH(N668,'K Bracing'!$A$1:'K Bracing'!$F$1,0),FALSE), 99999)</f>
        <v>99999</v>
      </c>
      <c r="M668" s="86" t="s">
        <v>27</v>
      </c>
      <c r="N668" s="86" t="s">
        <v>27</v>
      </c>
      <c r="O668" s="86">
        <f t="shared" si="44"/>
        <v>0</v>
      </c>
      <c r="Q668" s="63"/>
      <c r="AD668" s="63"/>
    </row>
    <row r="669" spans="1:30" x14ac:dyDescent="0.25">
      <c r="A669" s="29">
        <f t="shared" si="41"/>
        <v>-1</v>
      </c>
      <c r="B669" s="86">
        <v>597</v>
      </c>
      <c r="C669" s="86">
        <v>0</v>
      </c>
      <c r="D669" s="84">
        <f>IF(A669=1, VLOOKUP(E669,'K Bracing'!$A$1:$F$6,MATCH(F669,'K Bracing'!$A$1:'K Bracing'!$F$1,0),FALSE),99999)</f>
        <v>99999</v>
      </c>
      <c r="E669" s="86" t="s">
        <v>27</v>
      </c>
      <c r="F669" s="86" t="s">
        <v>27</v>
      </c>
      <c r="G669" s="86">
        <f t="shared" si="42"/>
        <v>0</v>
      </c>
      <c r="I669" s="29">
        <f t="shared" si="43"/>
        <v>-1</v>
      </c>
      <c r="J669" s="86">
        <v>597</v>
      </c>
      <c r="K669" s="86">
        <v>0</v>
      </c>
      <c r="L669" s="84">
        <f>IF(I669=1,VLOOKUP(M669,'K Bracing'!$A$1:$F$6,MATCH(N669,'K Bracing'!$A$1:'K Bracing'!$F$1,0),FALSE), 99999)</f>
        <v>99999</v>
      </c>
      <c r="M669" s="86" t="s">
        <v>27</v>
      </c>
      <c r="N669" s="86" t="s">
        <v>27</v>
      </c>
      <c r="O669" s="86">
        <f t="shared" si="44"/>
        <v>0</v>
      </c>
      <c r="Q669" s="63"/>
      <c r="AD669" s="63"/>
    </row>
    <row r="670" spans="1:30" x14ac:dyDescent="0.25">
      <c r="A670" s="29">
        <f t="shared" si="41"/>
        <v>-1</v>
      </c>
      <c r="B670" s="86">
        <v>598</v>
      </c>
      <c r="C670" s="86">
        <v>0</v>
      </c>
      <c r="D670" s="84">
        <f>IF(A670=1, VLOOKUP(E670,'K Bracing'!$A$1:$F$6,MATCH(F670,'K Bracing'!$A$1:'K Bracing'!$F$1,0),FALSE),99999)</f>
        <v>99999</v>
      </c>
      <c r="E670" s="86" t="s">
        <v>27</v>
      </c>
      <c r="F670" s="86" t="s">
        <v>27</v>
      </c>
      <c r="G670" s="86">
        <f t="shared" si="42"/>
        <v>0</v>
      </c>
      <c r="I670" s="29">
        <f t="shared" si="43"/>
        <v>-1</v>
      </c>
      <c r="J670" s="86">
        <v>598</v>
      </c>
      <c r="K670" s="86">
        <v>0</v>
      </c>
      <c r="L670" s="84">
        <f>IF(I670=1,VLOOKUP(M670,'K Bracing'!$A$1:$F$6,MATCH(N670,'K Bracing'!$A$1:'K Bracing'!$F$1,0),FALSE), 99999)</f>
        <v>99999</v>
      </c>
      <c r="M670" s="86" t="s">
        <v>27</v>
      </c>
      <c r="N670" s="86" t="s">
        <v>27</v>
      </c>
      <c r="O670" s="86">
        <f t="shared" si="44"/>
        <v>0</v>
      </c>
      <c r="Q670" s="63"/>
      <c r="AD670" s="63"/>
    </row>
    <row r="671" spans="1:30" x14ac:dyDescent="0.25">
      <c r="A671" s="29">
        <f t="shared" si="41"/>
        <v>-1</v>
      </c>
      <c r="B671" s="86">
        <v>599</v>
      </c>
      <c r="C671" s="86">
        <v>0</v>
      </c>
      <c r="D671" s="84">
        <f>IF(A671=1, VLOOKUP(E671,'K Bracing'!$A$1:$F$6,MATCH(F671,'K Bracing'!$A$1:'K Bracing'!$F$1,0),FALSE),99999)</f>
        <v>99999</v>
      </c>
      <c r="E671" s="86" t="s">
        <v>27</v>
      </c>
      <c r="F671" s="86" t="s">
        <v>27</v>
      </c>
      <c r="G671" s="86">
        <f t="shared" si="42"/>
        <v>0</v>
      </c>
      <c r="I671" s="29">
        <f t="shared" si="43"/>
        <v>-1</v>
      </c>
      <c r="J671" s="86">
        <v>599</v>
      </c>
      <c r="K671" s="86">
        <v>0</v>
      </c>
      <c r="L671" s="84">
        <f>IF(I671=1,VLOOKUP(M671,'K Bracing'!$A$1:$F$6,MATCH(N671,'K Bracing'!$A$1:'K Bracing'!$F$1,0),FALSE), 99999)</f>
        <v>99999</v>
      </c>
      <c r="M671" s="86" t="s">
        <v>27</v>
      </c>
      <c r="N671" s="86" t="s">
        <v>27</v>
      </c>
      <c r="O671" s="86">
        <f t="shared" si="44"/>
        <v>0</v>
      </c>
      <c r="Q671" s="63"/>
      <c r="AD671" s="63"/>
    </row>
    <row r="672" spans="1:30" x14ac:dyDescent="0.25">
      <c r="A672" s="29">
        <f t="shared" si="41"/>
        <v>-1</v>
      </c>
      <c r="B672" s="86">
        <v>600</v>
      </c>
      <c r="C672" s="86">
        <v>0</v>
      </c>
      <c r="D672" s="84">
        <f>IF(A672=1, VLOOKUP(E672,'K Bracing'!$A$1:$F$6,MATCH(F672,'K Bracing'!$A$1:'K Bracing'!$F$1,0),FALSE),99999)</f>
        <v>99999</v>
      </c>
      <c r="E672" s="86" t="s">
        <v>27</v>
      </c>
      <c r="F672" s="86" t="s">
        <v>27</v>
      </c>
      <c r="G672" s="86">
        <f t="shared" si="42"/>
        <v>0</v>
      </c>
      <c r="I672" s="29">
        <f t="shared" si="43"/>
        <v>-1</v>
      </c>
      <c r="J672" s="86">
        <v>600</v>
      </c>
      <c r="K672" s="86">
        <v>0</v>
      </c>
      <c r="L672" s="84">
        <f>IF(I672=1,VLOOKUP(M672,'K Bracing'!$A$1:$F$6,MATCH(N672,'K Bracing'!$A$1:'K Bracing'!$F$1,0),FALSE), 99999)</f>
        <v>99999</v>
      </c>
      <c r="M672" s="86" t="s">
        <v>27</v>
      </c>
      <c r="N672" s="86" t="s">
        <v>27</v>
      </c>
      <c r="O672" s="86">
        <f t="shared" si="44"/>
        <v>0</v>
      </c>
      <c r="Q672" s="63"/>
      <c r="AD672" s="63"/>
    </row>
    <row r="673" spans="1:30" x14ac:dyDescent="0.25">
      <c r="A673" s="29">
        <f t="shared" si="41"/>
        <v>-1</v>
      </c>
      <c r="B673" s="86">
        <v>601</v>
      </c>
      <c r="C673" s="86">
        <v>0</v>
      </c>
      <c r="D673" s="84">
        <f>IF(A673=1, VLOOKUP(E673,'K Bracing'!$A$1:$F$6,MATCH(F673,'K Bracing'!$A$1:'K Bracing'!$F$1,0),FALSE),99999)</f>
        <v>99999</v>
      </c>
      <c r="E673" s="86" t="s">
        <v>27</v>
      </c>
      <c r="F673" s="86" t="s">
        <v>27</v>
      </c>
      <c r="G673" s="86">
        <f t="shared" si="42"/>
        <v>0</v>
      </c>
      <c r="I673" s="29">
        <f t="shared" si="43"/>
        <v>-1</v>
      </c>
      <c r="J673" s="86">
        <v>601</v>
      </c>
      <c r="K673" s="86">
        <v>0</v>
      </c>
      <c r="L673" s="84">
        <f>IF(I673=1,VLOOKUP(M673,'K Bracing'!$A$1:$F$6,MATCH(N673,'K Bracing'!$A$1:'K Bracing'!$F$1,0),FALSE), 99999)</f>
        <v>99999</v>
      </c>
      <c r="M673" s="86" t="s">
        <v>27</v>
      </c>
      <c r="N673" s="86" t="s">
        <v>27</v>
      </c>
      <c r="O673" s="86">
        <f t="shared" si="44"/>
        <v>0</v>
      </c>
      <c r="Q673" s="63"/>
      <c r="AD673" s="63"/>
    </row>
    <row r="674" spans="1:30" x14ac:dyDescent="0.25">
      <c r="A674" s="29">
        <f t="shared" si="41"/>
        <v>-1</v>
      </c>
      <c r="B674" s="86">
        <v>602</v>
      </c>
      <c r="C674" s="86">
        <v>0</v>
      </c>
      <c r="D674" s="84">
        <f>IF(A674=1, VLOOKUP(E674,'K Bracing'!$A$1:$F$6,MATCH(F674,'K Bracing'!$A$1:'K Bracing'!$F$1,0),FALSE),99999)</f>
        <v>99999</v>
      </c>
      <c r="E674" s="86" t="s">
        <v>27</v>
      </c>
      <c r="F674" s="86" t="s">
        <v>27</v>
      </c>
      <c r="G674" s="86">
        <f t="shared" si="42"/>
        <v>0</v>
      </c>
      <c r="I674" s="29">
        <f t="shared" si="43"/>
        <v>-1</v>
      </c>
      <c r="J674" s="86">
        <v>602</v>
      </c>
      <c r="K674" s="86">
        <v>0</v>
      </c>
      <c r="L674" s="84">
        <f>IF(I674=1,VLOOKUP(M674,'K Bracing'!$A$1:$F$6,MATCH(N674,'K Bracing'!$A$1:'K Bracing'!$F$1,0),FALSE), 99999)</f>
        <v>99999</v>
      </c>
      <c r="M674" s="86" t="s">
        <v>27</v>
      </c>
      <c r="N674" s="86" t="s">
        <v>27</v>
      </c>
      <c r="O674" s="86">
        <f t="shared" si="44"/>
        <v>0</v>
      </c>
      <c r="Q674" s="63"/>
      <c r="AD674" s="63"/>
    </row>
    <row r="675" spans="1:30" x14ac:dyDescent="0.25">
      <c r="A675" s="29">
        <f t="shared" si="41"/>
        <v>-1</v>
      </c>
      <c r="B675" s="86">
        <v>603</v>
      </c>
      <c r="C675" s="86">
        <v>0</v>
      </c>
      <c r="D675" s="84">
        <f>IF(A675=1, VLOOKUP(E675,'K Bracing'!$A$1:$F$6,MATCH(F675,'K Bracing'!$A$1:'K Bracing'!$F$1,0),FALSE),99999)</f>
        <v>99999</v>
      </c>
      <c r="E675" s="86" t="s">
        <v>27</v>
      </c>
      <c r="F675" s="86" t="s">
        <v>27</v>
      </c>
      <c r="G675" s="86">
        <f t="shared" si="42"/>
        <v>0</v>
      </c>
      <c r="I675" s="29">
        <f t="shared" si="43"/>
        <v>-1</v>
      </c>
      <c r="J675" s="86">
        <v>603</v>
      </c>
      <c r="K675" s="86">
        <v>0</v>
      </c>
      <c r="L675" s="84">
        <f>IF(I675=1,VLOOKUP(M675,'K Bracing'!$A$1:$F$6,MATCH(N675,'K Bracing'!$A$1:'K Bracing'!$F$1,0),FALSE), 99999)</f>
        <v>99999</v>
      </c>
      <c r="M675" s="86" t="s">
        <v>27</v>
      </c>
      <c r="N675" s="86" t="s">
        <v>27</v>
      </c>
      <c r="O675" s="86">
        <f t="shared" si="44"/>
        <v>0</v>
      </c>
      <c r="Q675" s="63"/>
      <c r="AD675" s="63"/>
    </row>
    <row r="676" spans="1:30" x14ac:dyDescent="0.25">
      <c r="A676" s="29">
        <f t="shared" si="41"/>
        <v>-1</v>
      </c>
      <c r="B676" s="86">
        <v>604</v>
      </c>
      <c r="C676" s="86">
        <v>0</v>
      </c>
      <c r="D676" s="84">
        <f>IF(A676=1, VLOOKUP(E676,'K Bracing'!$A$1:$F$6,MATCH(F676,'K Bracing'!$A$1:'K Bracing'!$F$1,0),FALSE),99999)</f>
        <v>99999</v>
      </c>
      <c r="E676" s="86" t="s">
        <v>27</v>
      </c>
      <c r="F676" s="86" t="s">
        <v>27</v>
      </c>
      <c r="G676" s="86">
        <f t="shared" si="42"/>
        <v>0</v>
      </c>
      <c r="I676" s="29">
        <f t="shared" si="43"/>
        <v>-1</v>
      </c>
      <c r="J676" s="86">
        <v>604</v>
      </c>
      <c r="K676" s="86">
        <v>0</v>
      </c>
      <c r="L676" s="84">
        <f>IF(I676=1,VLOOKUP(M676,'K Bracing'!$A$1:$F$6,MATCH(N676,'K Bracing'!$A$1:'K Bracing'!$F$1,0),FALSE), 99999)</f>
        <v>99999</v>
      </c>
      <c r="M676" s="86" t="s">
        <v>27</v>
      </c>
      <c r="N676" s="86" t="s">
        <v>27</v>
      </c>
      <c r="O676" s="86">
        <f t="shared" si="44"/>
        <v>0</v>
      </c>
      <c r="Q676" s="63"/>
      <c r="AD676" s="63"/>
    </row>
    <row r="677" spans="1:30" x14ac:dyDescent="0.25">
      <c r="A677" s="29">
        <f t="shared" si="41"/>
        <v>-1</v>
      </c>
      <c r="B677" s="86">
        <v>605</v>
      </c>
      <c r="C677" s="86">
        <v>0</v>
      </c>
      <c r="D677" s="84">
        <f>IF(A677=1, VLOOKUP(E677,'K Bracing'!$A$1:$F$6,MATCH(F677,'K Bracing'!$A$1:'K Bracing'!$F$1,0),FALSE),99999)</f>
        <v>99999</v>
      </c>
      <c r="E677" s="86" t="s">
        <v>27</v>
      </c>
      <c r="F677" s="86" t="s">
        <v>27</v>
      </c>
      <c r="G677" s="86">
        <f t="shared" si="42"/>
        <v>0</v>
      </c>
      <c r="I677" s="29">
        <f t="shared" si="43"/>
        <v>-1</v>
      </c>
      <c r="J677" s="86">
        <v>605</v>
      </c>
      <c r="K677" s="86">
        <v>0</v>
      </c>
      <c r="L677" s="84">
        <f>IF(I677=1,VLOOKUP(M677,'K Bracing'!$A$1:$F$6,MATCH(N677,'K Bracing'!$A$1:'K Bracing'!$F$1,0),FALSE), 99999)</f>
        <v>99999</v>
      </c>
      <c r="M677" s="86" t="s">
        <v>27</v>
      </c>
      <c r="N677" s="86" t="s">
        <v>27</v>
      </c>
      <c r="O677" s="86">
        <f t="shared" si="44"/>
        <v>0</v>
      </c>
      <c r="Q677" s="63"/>
      <c r="AD677" s="63"/>
    </row>
    <row r="678" spans="1:30" x14ac:dyDescent="0.25">
      <c r="A678" s="29">
        <f t="shared" si="41"/>
        <v>-1</v>
      </c>
      <c r="B678" s="86">
        <v>606</v>
      </c>
      <c r="C678" s="86">
        <v>0</v>
      </c>
      <c r="D678" s="84">
        <f>IF(A678=1, VLOOKUP(E678,'K Bracing'!$A$1:$F$6,MATCH(F678,'K Bracing'!$A$1:'K Bracing'!$F$1,0),FALSE),99999)</f>
        <v>99999</v>
      </c>
      <c r="E678" s="86" t="s">
        <v>27</v>
      </c>
      <c r="F678" s="86" t="s">
        <v>27</v>
      </c>
      <c r="G678" s="86">
        <f t="shared" si="42"/>
        <v>0</v>
      </c>
      <c r="I678" s="29">
        <f t="shared" si="43"/>
        <v>-1</v>
      </c>
      <c r="J678" s="86">
        <v>606</v>
      </c>
      <c r="K678" s="86">
        <v>0</v>
      </c>
      <c r="L678" s="84">
        <f>IF(I678=1,VLOOKUP(M678,'K Bracing'!$A$1:$F$6,MATCH(N678,'K Bracing'!$A$1:'K Bracing'!$F$1,0),FALSE), 99999)</f>
        <v>99999</v>
      </c>
      <c r="M678" s="86" t="s">
        <v>27</v>
      </c>
      <c r="N678" s="86" t="s">
        <v>27</v>
      </c>
      <c r="O678" s="86">
        <f t="shared" si="44"/>
        <v>0</v>
      </c>
      <c r="Q678" s="63"/>
      <c r="AD678" s="63"/>
    </row>
    <row r="679" spans="1:30" x14ac:dyDescent="0.25">
      <c r="A679" s="29">
        <f t="shared" si="41"/>
        <v>-1</v>
      </c>
      <c r="B679" s="86">
        <v>607</v>
      </c>
      <c r="C679" s="86">
        <v>0</v>
      </c>
      <c r="D679" s="84">
        <f>IF(A679=1, VLOOKUP(E679,'K Bracing'!$A$1:$F$6,MATCH(F679,'K Bracing'!$A$1:'K Bracing'!$F$1,0),FALSE),99999)</f>
        <v>99999</v>
      </c>
      <c r="E679" s="86" t="s">
        <v>27</v>
      </c>
      <c r="F679" s="86" t="s">
        <v>27</v>
      </c>
      <c r="G679" s="86">
        <f t="shared" si="42"/>
        <v>0</v>
      </c>
      <c r="I679" s="29">
        <f t="shared" si="43"/>
        <v>-1</v>
      </c>
      <c r="J679" s="86">
        <v>607</v>
      </c>
      <c r="K679" s="86">
        <v>0</v>
      </c>
      <c r="L679" s="84">
        <f>IF(I679=1,VLOOKUP(M679,'K Bracing'!$A$1:$F$6,MATCH(N679,'K Bracing'!$A$1:'K Bracing'!$F$1,0),FALSE), 99999)</f>
        <v>99999</v>
      </c>
      <c r="M679" s="86" t="s">
        <v>27</v>
      </c>
      <c r="N679" s="86" t="s">
        <v>27</v>
      </c>
      <c r="O679" s="86">
        <f t="shared" si="44"/>
        <v>0</v>
      </c>
      <c r="Q679" s="63"/>
      <c r="AD679" s="63"/>
    </row>
    <row r="680" spans="1:30" x14ac:dyDescent="0.25">
      <c r="A680" s="29">
        <f t="shared" si="41"/>
        <v>-1</v>
      </c>
      <c r="B680" s="86">
        <v>608</v>
      </c>
      <c r="C680" s="86">
        <v>0</v>
      </c>
      <c r="D680" s="84">
        <f>IF(A680=1, VLOOKUP(E680,'K Bracing'!$A$1:$F$6,MATCH(F680,'K Bracing'!$A$1:'K Bracing'!$F$1,0),FALSE),99999)</f>
        <v>99999</v>
      </c>
      <c r="E680" s="86" t="s">
        <v>27</v>
      </c>
      <c r="F680" s="86" t="s">
        <v>27</v>
      </c>
      <c r="G680" s="86">
        <f t="shared" si="42"/>
        <v>0</v>
      </c>
      <c r="I680" s="29">
        <f t="shared" si="43"/>
        <v>-1</v>
      </c>
      <c r="J680" s="86">
        <v>608</v>
      </c>
      <c r="K680" s="86">
        <v>0</v>
      </c>
      <c r="L680" s="84">
        <f>IF(I680=1,VLOOKUP(M680,'K Bracing'!$A$1:$F$6,MATCH(N680,'K Bracing'!$A$1:'K Bracing'!$F$1,0),FALSE), 99999)</f>
        <v>99999</v>
      </c>
      <c r="M680" s="86" t="s">
        <v>27</v>
      </c>
      <c r="N680" s="86" t="s">
        <v>27</v>
      </c>
      <c r="O680" s="86">
        <f t="shared" si="44"/>
        <v>0</v>
      </c>
      <c r="Q680" s="63"/>
      <c r="AD680" s="63"/>
    </row>
    <row r="681" spans="1:30" x14ac:dyDescent="0.25">
      <c r="A681" s="29">
        <f t="shared" si="41"/>
        <v>-1</v>
      </c>
      <c r="B681" s="86">
        <v>609</v>
      </c>
      <c r="C681" s="86">
        <v>0</v>
      </c>
      <c r="D681" s="84">
        <f>IF(A681=1, VLOOKUP(E681,'K Bracing'!$A$1:$F$6,MATCH(F681,'K Bracing'!$A$1:'K Bracing'!$F$1,0),FALSE),99999)</f>
        <v>99999</v>
      </c>
      <c r="E681" s="86" t="s">
        <v>27</v>
      </c>
      <c r="F681" s="86" t="s">
        <v>27</v>
      </c>
      <c r="G681" s="86">
        <f t="shared" si="42"/>
        <v>0</v>
      </c>
      <c r="I681" s="29">
        <f t="shared" si="43"/>
        <v>-1</v>
      </c>
      <c r="J681" s="86">
        <v>609</v>
      </c>
      <c r="K681" s="86">
        <v>0</v>
      </c>
      <c r="L681" s="84">
        <f>IF(I681=1,VLOOKUP(M681,'K Bracing'!$A$1:$F$6,MATCH(N681,'K Bracing'!$A$1:'K Bracing'!$F$1,0),FALSE), 99999)</f>
        <v>99999</v>
      </c>
      <c r="M681" s="86" t="s">
        <v>27</v>
      </c>
      <c r="N681" s="86" t="s">
        <v>27</v>
      </c>
      <c r="O681" s="86">
        <f t="shared" si="44"/>
        <v>0</v>
      </c>
      <c r="Q681" s="63"/>
      <c r="AD681" s="63"/>
    </row>
    <row r="682" spans="1:30" x14ac:dyDescent="0.25">
      <c r="A682" s="29">
        <f t="shared" si="41"/>
        <v>-1</v>
      </c>
      <c r="B682" s="86">
        <v>610</v>
      </c>
      <c r="C682" s="86">
        <v>0</v>
      </c>
      <c r="D682" s="84">
        <f>IF(A682=1, VLOOKUP(E682,'K Bracing'!$A$1:$F$6,MATCH(F682,'K Bracing'!$A$1:'K Bracing'!$F$1,0),FALSE),99999)</f>
        <v>99999</v>
      </c>
      <c r="E682" s="86" t="s">
        <v>27</v>
      </c>
      <c r="F682" s="86" t="s">
        <v>27</v>
      </c>
      <c r="G682" s="86">
        <f t="shared" si="42"/>
        <v>0</v>
      </c>
      <c r="I682" s="29">
        <f t="shared" si="43"/>
        <v>-1</v>
      </c>
      <c r="J682" s="86">
        <v>610</v>
      </c>
      <c r="K682" s="86">
        <v>0</v>
      </c>
      <c r="L682" s="84">
        <f>IF(I682=1,VLOOKUP(M682,'K Bracing'!$A$1:$F$6,MATCH(N682,'K Bracing'!$A$1:'K Bracing'!$F$1,0),FALSE), 99999)</f>
        <v>99999</v>
      </c>
      <c r="M682" s="86" t="s">
        <v>27</v>
      </c>
      <c r="N682" s="86" t="s">
        <v>27</v>
      </c>
      <c r="O682" s="86">
        <f t="shared" si="44"/>
        <v>0</v>
      </c>
      <c r="Q682" s="63"/>
      <c r="AD682" s="63"/>
    </row>
    <row r="683" spans="1:30" x14ac:dyDescent="0.25">
      <c r="A683" s="29">
        <f t="shared" si="41"/>
        <v>-1</v>
      </c>
      <c r="B683" s="86">
        <v>611</v>
      </c>
      <c r="C683" s="86">
        <v>0</v>
      </c>
      <c r="D683" s="84">
        <f>IF(A683=1, VLOOKUP(E683,'K Bracing'!$A$1:$F$6,MATCH(F683,'K Bracing'!$A$1:'K Bracing'!$F$1,0),FALSE),99999)</f>
        <v>99999</v>
      </c>
      <c r="E683" s="86" t="s">
        <v>27</v>
      </c>
      <c r="F683" s="86" t="s">
        <v>27</v>
      </c>
      <c r="G683" s="86">
        <f t="shared" si="42"/>
        <v>0</v>
      </c>
      <c r="I683" s="29">
        <f t="shared" si="43"/>
        <v>-1</v>
      </c>
      <c r="J683" s="86">
        <v>611</v>
      </c>
      <c r="K683" s="86">
        <v>0</v>
      </c>
      <c r="L683" s="84">
        <f>IF(I683=1,VLOOKUP(M683,'K Bracing'!$A$1:$F$6,MATCH(N683,'K Bracing'!$A$1:'K Bracing'!$F$1,0),FALSE), 99999)</f>
        <v>99999</v>
      </c>
      <c r="M683" s="86" t="s">
        <v>27</v>
      </c>
      <c r="N683" s="86" t="s">
        <v>27</v>
      </c>
      <c r="O683" s="86">
        <f t="shared" si="44"/>
        <v>0</v>
      </c>
      <c r="Q683" s="63"/>
      <c r="AD683" s="63"/>
    </row>
    <row r="684" spans="1:30" x14ac:dyDescent="0.25">
      <c r="A684" s="29">
        <f t="shared" si="41"/>
        <v>-1</v>
      </c>
      <c r="B684" s="86">
        <v>612</v>
      </c>
      <c r="C684" s="86">
        <v>0</v>
      </c>
      <c r="D684" s="84">
        <f>IF(A684=1, VLOOKUP(E684,'K Bracing'!$A$1:$F$6,MATCH(F684,'K Bracing'!$A$1:'K Bracing'!$F$1,0),FALSE),99999)</f>
        <v>99999</v>
      </c>
      <c r="E684" s="86" t="s">
        <v>27</v>
      </c>
      <c r="F684" s="86" t="s">
        <v>27</v>
      </c>
      <c r="G684" s="86">
        <f t="shared" si="42"/>
        <v>0</v>
      </c>
      <c r="I684" s="29">
        <f t="shared" si="43"/>
        <v>-1</v>
      </c>
      <c r="J684" s="86">
        <v>612</v>
      </c>
      <c r="K684" s="86">
        <v>0</v>
      </c>
      <c r="L684" s="84">
        <f>IF(I684=1,VLOOKUP(M684,'K Bracing'!$A$1:$F$6,MATCH(N684,'K Bracing'!$A$1:'K Bracing'!$F$1,0),FALSE), 99999)</f>
        <v>99999</v>
      </c>
      <c r="M684" s="86" t="s">
        <v>27</v>
      </c>
      <c r="N684" s="86" t="s">
        <v>27</v>
      </c>
      <c r="O684" s="86">
        <f t="shared" si="44"/>
        <v>0</v>
      </c>
      <c r="Q684" s="63"/>
      <c r="AD684" s="63"/>
    </row>
    <row r="685" spans="1:30" x14ac:dyDescent="0.25">
      <c r="A685" s="29">
        <f t="shared" si="41"/>
        <v>-1</v>
      </c>
      <c r="B685" s="86">
        <v>613</v>
      </c>
      <c r="C685" s="86">
        <v>0</v>
      </c>
      <c r="D685" s="84">
        <f>IF(A685=1, VLOOKUP(E685,'K Bracing'!$A$1:$F$6,MATCH(F685,'K Bracing'!$A$1:'K Bracing'!$F$1,0),FALSE),99999)</f>
        <v>99999</v>
      </c>
      <c r="E685" s="86" t="s">
        <v>27</v>
      </c>
      <c r="F685" s="86" t="s">
        <v>27</v>
      </c>
      <c r="G685" s="86">
        <f t="shared" si="42"/>
        <v>0</v>
      </c>
      <c r="I685" s="29">
        <f t="shared" si="43"/>
        <v>-1</v>
      </c>
      <c r="J685" s="86">
        <v>613</v>
      </c>
      <c r="K685" s="86">
        <v>0</v>
      </c>
      <c r="L685" s="84">
        <f>IF(I685=1,VLOOKUP(M685,'K Bracing'!$A$1:$F$6,MATCH(N685,'K Bracing'!$A$1:'K Bracing'!$F$1,0),FALSE), 99999)</f>
        <v>99999</v>
      </c>
      <c r="M685" s="86" t="s">
        <v>27</v>
      </c>
      <c r="N685" s="86" t="s">
        <v>27</v>
      </c>
      <c r="O685" s="86">
        <f t="shared" si="44"/>
        <v>0</v>
      </c>
      <c r="Q685" s="63"/>
      <c r="AD685" s="63"/>
    </row>
    <row r="686" spans="1:30" x14ac:dyDescent="0.25">
      <c r="A686" s="29">
        <f t="shared" si="41"/>
        <v>-1</v>
      </c>
      <c r="B686" s="86">
        <v>614</v>
      </c>
      <c r="C686" s="86">
        <v>0</v>
      </c>
      <c r="D686" s="84">
        <f>IF(A686=1, VLOOKUP(E686,'K Bracing'!$A$1:$F$6,MATCH(F686,'K Bracing'!$A$1:'K Bracing'!$F$1,0),FALSE),99999)</f>
        <v>99999</v>
      </c>
      <c r="E686" s="86" t="s">
        <v>27</v>
      </c>
      <c r="F686" s="86" t="s">
        <v>27</v>
      </c>
      <c r="G686" s="86">
        <f t="shared" si="42"/>
        <v>0</v>
      </c>
      <c r="I686" s="29">
        <f t="shared" si="43"/>
        <v>-1</v>
      </c>
      <c r="J686" s="86">
        <v>614</v>
      </c>
      <c r="K686" s="86">
        <v>0</v>
      </c>
      <c r="L686" s="84">
        <f>IF(I686=1,VLOOKUP(M686,'K Bracing'!$A$1:$F$6,MATCH(N686,'K Bracing'!$A$1:'K Bracing'!$F$1,0),FALSE), 99999)</f>
        <v>99999</v>
      </c>
      <c r="M686" s="86" t="s">
        <v>27</v>
      </c>
      <c r="N686" s="86" t="s">
        <v>27</v>
      </c>
      <c r="O686" s="86">
        <f t="shared" si="44"/>
        <v>0</v>
      </c>
      <c r="Q686" s="63"/>
      <c r="AD686" s="63"/>
    </row>
    <row r="687" spans="1:30" x14ac:dyDescent="0.25">
      <c r="A687" s="29">
        <f t="shared" si="41"/>
        <v>-1</v>
      </c>
      <c r="B687" s="86">
        <v>615</v>
      </c>
      <c r="C687" s="86">
        <v>0</v>
      </c>
      <c r="D687" s="84">
        <f>IF(A687=1, VLOOKUP(E687,'K Bracing'!$A$1:$F$6,MATCH(F687,'K Bracing'!$A$1:'K Bracing'!$F$1,0),FALSE),99999)</f>
        <v>99999</v>
      </c>
      <c r="E687" s="86" t="s">
        <v>27</v>
      </c>
      <c r="F687" s="86" t="s">
        <v>27</v>
      </c>
      <c r="G687" s="86">
        <f t="shared" si="42"/>
        <v>0</v>
      </c>
      <c r="I687" s="29">
        <f t="shared" si="43"/>
        <v>-1</v>
      </c>
      <c r="J687" s="86">
        <v>615</v>
      </c>
      <c r="K687" s="86">
        <v>0</v>
      </c>
      <c r="L687" s="84">
        <f>IF(I687=1,VLOOKUP(M687,'K Bracing'!$A$1:$F$6,MATCH(N687,'K Bracing'!$A$1:'K Bracing'!$F$1,0),FALSE), 99999)</f>
        <v>99999</v>
      </c>
      <c r="M687" s="86" t="s">
        <v>27</v>
      </c>
      <c r="N687" s="86" t="s">
        <v>27</v>
      </c>
      <c r="O687" s="86">
        <f t="shared" si="44"/>
        <v>0</v>
      </c>
      <c r="Q687" s="63"/>
      <c r="AD687" s="63"/>
    </row>
    <row r="688" spans="1:30" x14ac:dyDescent="0.25">
      <c r="A688" s="29">
        <f t="shared" si="41"/>
        <v>-1</v>
      </c>
      <c r="B688" s="86">
        <v>616</v>
      </c>
      <c r="C688" s="86">
        <v>0</v>
      </c>
      <c r="D688" s="84">
        <f>IF(A688=1, VLOOKUP(E688,'K Bracing'!$A$1:$F$6,MATCH(F688,'K Bracing'!$A$1:'K Bracing'!$F$1,0),FALSE),99999)</f>
        <v>99999</v>
      </c>
      <c r="E688" s="86" t="s">
        <v>27</v>
      </c>
      <c r="F688" s="86" t="s">
        <v>27</v>
      </c>
      <c r="G688" s="86">
        <f t="shared" si="42"/>
        <v>0</v>
      </c>
      <c r="I688" s="29">
        <f t="shared" si="43"/>
        <v>-1</v>
      </c>
      <c r="J688" s="86">
        <v>616</v>
      </c>
      <c r="K688" s="86">
        <v>0</v>
      </c>
      <c r="L688" s="84">
        <f>IF(I688=1,VLOOKUP(M688,'K Bracing'!$A$1:$F$6,MATCH(N688,'K Bracing'!$A$1:'K Bracing'!$F$1,0),FALSE), 99999)</f>
        <v>99999</v>
      </c>
      <c r="M688" s="86" t="s">
        <v>27</v>
      </c>
      <c r="N688" s="86" t="s">
        <v>27</v>
      </c>
      <c r="O688" s="86">
        <f t="shared" si="44"/>
        <v>0</v>
      </c>
      <c r="Q688" s="63"/>
      <c r="AD688" s="63"/>
    </row>
    <row r="689" spans="1:30" x14ac:dyDescent="0.25">
      <c r="A689" s="29">
        <f t="shared" si="41"/>
        <v>-1</v>
      </c>
      <c r="B689" s="86">
        <v>617</v>
      </c>
      <c r="C689" s="86">
        <v>0</v>
      </c>
      <c r="D689" s="84">
        <f>IF(A689=1, VLOOKUP(E689,'K Bracing'!$A$1:$F$6,MATCH(F689,'K Bracing'!$A$1:'K Bracing'!$F$1,0),FALSE),99999)</f>
        <v>99999</v>
      </c>
      <c r="E689" s="86" t="s">
        <v>27</v>
      </c>
      <c r="F689" s="86" t="s">
        <v>27</v>
      </c>
      <c r="G689" s="86">
        <f t="shared" si="42"/>
        <v>0</v>
      </c>
      <c r="I689" s="29">
        <f t="shared" si="43"/>
        <v>-1</v>
      </c>
      <c r="J689" s="86">
        <v>617</v>
      </c>
      <c r="K689" s="86">
        <v>0</v>
      </c>
      <c r="L689" s="84">
        <f>IF(I689=1,VLOOKUP(M689,'K Bracing'!$A$1:$F$6,MATCH(N689,'K Bracing'!$A$1:'K Bracing'!$F$1,0),FALSE), 99999)</f>
        <v>99999</v>
      </c>
      <c r="M689" s="86" t="s">
        <v>27</v>
      </c>
      <c r="N689" s="86" t="s">
        <v>27</v>
      </c>
      <c r="O689" s="86">
        <f t="shared" si="44"/>
        <v>0</v>
      </c>
      <c r="Q689" s="63"/>
      <c r="AD689" s="63"/>
    </row>
    <row r="690" spans="1:30" x14ac:dyDescent="0.25">
      <c r="A690" s="29">
        <f t="shared" si="41"/>
        <v>-1</v>
      </c>
      <c r="B690" s="86">
        <v>618</v>
      </c>
      <c r="C690" s="86">
        <v>0</v>
      </c>
      <c r="D690" s="84">
        <f>IF(A690=1, VLOOKUP(E690,'K Bracing'!$A$1:$F$6,MATCH(F690,'K Bracing'!$A$1:'K Bracing'!$F$1,0),FALSE),99999)</f>
        <v>99999</v>
      </c>
      <c r="E690" s="86" t="s">
        <v>27</v>
      </c>
      <c r="F690" s="86" t="s">
        <v>27</v>
      </c>
      <c r="G690" s="86">
        <f t="shared" si="42"/>
        <v>0</v>
      </c>
      <c r="I690" s="29">
        <f t="shared" si="43"/>
        <v>-1</v>
      </c>
      <c r="J690" s="86">
        <v>618</v>
      </c>
      <c r="K690" s="86">
        <v>0</v>
      </c>
      <c r="L690" s="84">
        <f>IF(I690=1,VLOOKUP(M690,'K Bracing'!$A$1:$F$6,MATCH(N690,'K Bracing'!$A$1:'K Bracing'!$F$1,0),FALSE), 99999)</f>
        <v>99999</v>
      </c>
      <c r="M690" s="86" t="s">
        <v>27</v>
      </c>
      <c r="N690" s="86" t="s">
        <v>27</v>
      </c>
      <c r="O690" s="86">
        <f t="shared" si="44"/>
        <v>0</v>
      </c>
      <c r="Q690" s="63"/>
      <c r="AD690" s="63"/>
    </row>
    <row r="691" spans="1:30" x14ac:dyDescent="0.25">
      <c r="A691" s="29">
        <f t="shared" si="41"/>
        <v>-1</v>
      </c>
      <c r="B691" s="86">
        <v>619</v>
      </c>
      <c r="C691" s="86">
        <v>0</v>
      </c>
      <c r="D691" s="84">
        <f>IF(A691=1, VLOOKUP(E691,'K Bracing'!$A$1:$F$6,MATCH(F691,'K Bracing'!$A$1:'K Bracing'!$F$1,0),FALSE),99999)</f>
        <v>99999</v>
      </c>
      <c r="E691" s="86" t="s">
        <v>27</v>
      </c>
      <c r="F691" s="86" t="s">
        <v>27</v>
      </c>
      <c r="G691" s="86">
        <f t="shared" si="42"/>
        <v>0</v>
      </c>
      <c r="I691" s="29">
        <f t="shared" si="43"/>
        <v>-1</v>
      </c>
      <c r="J691" s="86">
        <v>619</v>
      </c>
      <c r="K691" s="86">
        <v>0</v>
      </c>
      <c r="L691" s="84">
        <f>IF(I691=1,VLOOKUP(M691,'K Bracing'!$A$1:$F$6,MATCH(N691,'K Bracing'!$A$1:'K Bracing'!$F$1,0),FALSE), 99999)</f>
        <v>99999</v>
      </c>
      <c r="M691" s="86" t="s">
        <v>27</v>
      </c>
      <c r="N691" s="86" t="s">
        <v>27</v>
      </c>
      <c r="O691" s="86">
        <f t="shared" si="44"/>
        <v>0</v>
      </c>
      <c r="Q691" s="63"/>
      <c r="AD691" s="63"/>
    </row>
    <row r="692" spans="1:30" x14ac:dyDescent="0.25">
      <c r="A692" s="29">
        <f t="shared" si="41"/>
        <v>-1</v>
      </c>
      <c r="B692" s="86">
        <v>620</v>
      </c>
      <c r="C692" s="86">
        <v>0</v>
      </c>
      <c r="D692" s="84">
        <f>IF(A692=1, VLOOKUP(E692,'K Bracing'!$A$1:$F$6,MATCH(F692,'K Bracing'!$A$1:'K Bracing'!$F$1,0),FALSE),99999)</f>
        <v>99999</v>
      </c>
      <c r="E692" s="86" t="s">
        <v>27</v>
      </c>
      <c r="F692" s="86" t="s">
        <v>27</v>
      </c>
      <c r="G692" s="86">
        <f t="shared" si="42"/>
        <v>0</v>
      </c>
      <c r="I692" s="29">
        <f t="shared" si="43"/>
        <v>-1</v>
      </c>
      <c r="J692" s="86">
        <v>620</v>
      </c>
      <c r="K692" s="86">
        <v>0</v>
      </c>
      <c r="L692" s="84">
        <f>IF(I692=1,VLOOKUP(M692,'K Bracing'!$A$1:$F$6,MATCH(N692,'K Bracing'!$A$1:'K Bracing'!$F$1,0),FALSE), 99999)</f>
        <v>99999</v>
      </c>
      <c r="M692" s="86" t="s">
        <v>27</v>
      </c>
      <c r="N692" s="86" t="s">
        <v>27</v>
      </c>
      <c r="O692" s="86">
        <f t="shared" si="44"/>
        <v>0</v>
      </c>
      <c r="Q692" s="63"/>
      <c r="AD692" s="63"/>
    </row>
    <row r="693" spans="1:30" x14ac:dyDescent="0.25">
      <c r="A693" s="29">
        <f t="shared" si="41"/>
        <v>-1</v>
      </c>
      <c r="B693" s="86">
        <v>621</v>
      </c>
      <c r="C693" s="86">
        <v>0</v>
      </c>
      <c r="D693" s="84">
        <f>IF(A693=1, VLOOKUP(E693,'K Bracing'!$A$1:$F$6,MATCH(F693,'K Bracing'!$A$1:'K Bracing'!$F$1,0),FALSE),99999)</f>
        <v>99999</v>
      </c>
      <c r="E693" s="86" t="s">
        <v>27</v>
      </c>
      <c r="F693" s="86" t="s">
        <v>27</v>
      </c>
      <c r="G693" s="86">
        <f t="shared" si="42"/>
        <v>0</v>
      </c>
      <c r="I693" s="29">
        <f t="shared" si="43"/>
        <v>-1</v>
      </c>
      <c r="J693" s="86">
        <v>621</v>
      </c>
      <c r="K693" s="86">
        <v>0</v>
      </c>
      <c r="L693" s="84">
        <f>IF(I693=1,VLOOKUP(M693,'K Bracing'!$A$1:$F$6,MATCH(N693,'K Bracing'!$A$1:'K Bracing'!$F$1,0),FALSE), 99999)</f>
        <v>99999</v>
      </c>
      <c r="M693" s="86" t="s">
        <v>27</v>
      </c>
      <c r="N693" s="86" t="s">
        <v>27</v>
      </c>
      <c r="O693" s="86">
        <f t="shared" si="44"/>
        <v>0</v>
      </c>
      <c r="Q693" s="63"/>
      <c r="AD693" s="63"/>
    </row>
    <row r="694" spans="1:30" x14ac:dyDescent="0.25">
      <c r="A694" s="29">
        <f t="shared" si="41"/>
        <v>-1</v>
      </c>
      <c r="B694" s="86">
        <v>622</v>
      </c>
      <c r="C694" s="86">
        <v>0</v>
      </c>
      <c r="D694" s="84">
        <f>IF(A694=1, VLOOKUP(E694,'K Bracing'!$A$1:$F$6,MATCH(F694,'K Bracing'!$A$1:'K Bracing'!$F$1,0),FALSE),99999)</f>
        <v>99999</v>
      </c>
      <c r="E694" s="86" t="s">
        <v>27</v>
      </c>
      <c r="F694" s="86" t="s">
        <v>27</v>
      </c>
      <c r="G694" s="86">
        <f t="shared" si="42"/>
        <v>0</v>
      </c>
      <c r="I694" s="29">
        <f t="shared" si="43"/>
        <v>-1</v>
      </c>
      <c r="J694" s="86">
        <v>622</v>
      </c>
      <c r="K694" s="86">
        <v>0</v>
      </c>
      <c r="L694" s="84">
        <f>IF(I694=1,VLOOKUP(M694,'K Bracing'!$A$1:$F$6,MATCH(N694,'K Bracing'!$A$1:'K Bracing'!$F$1,0),FALSE), 99999)</f>
        <v>99999</v>
      </c>
      <c r="M694" s="86" t="s">
        <v>27</v>
      </c>
      <c r="N694" s="86" t="s">
        <v>27</v>
      </c>
      <c r="O694" s="86">
        <f t="shared" si="44"/>
        <v>0</v>
      </c>
      <c r="Q694" s="63"/>
      <c r="AD694" s="63"/>
    </row>
    <row r="695" spans="1:30" x14ac:dyDescent="0.25">
      <c r="A695" s="29">
        <f t="shared" si="41"/>
        <v>-1</v>
      </c>
      <c r="B695" s="86">
        <v>623</v>
      </c>
      <c r="C695" s="86">
        <v>0</v>
      </c>
      <c r="D695" s="84">
        <f>IF(A695=1, VLOOKUP(E695,'K Bracing'!$A$1:$F$6,MATCH(F695,'K Bracing'!$A$1:'K Bracing'!$F$1,0),FALSE),99999)</f>
        <v>99999</v>
      </c>
      <c r="E695" s="86" t="s">
        <v>27</v>
      </c>
      <c r="F695" s="86" t="s">
        <v>27</v>
      </c>
      <c r="G695" s="86">
        <f t="shared" si="42"/>
        <v>0</v>
      </c>
      <c r="I695" s="29">
        <f t="shared" si="43"/>
        <v>-1</v>
      </c>
      <c r="J695" s="86">
        <v>623</v>
      </c>
      <c r="K695" s="86">
        <v>0</v>
      </c>
      <c r="L695" s="84">
        <f>IF(I695=1,VLOOKUP(M695,'K Bracing'!$A$1:$F$6,MATCH(N695,'K Bracing'!$A$1:'K Bracing'!$F$1,0),FALSE), 99999)</f>
        <v>99999</v>
      </c>
      <c r="M695" s="86" t="s">
        <v>27</v>
      </c>
      <c r="N695" s="86" t="s">
        <v>27</v>
      </c>
      <c r="O695" s="86">
        <f t="shared" si="44"/>
        <v>0</v>
      </c>
      <c r="Q695" s="63"/>
      <c r="AD695" s="63"/>
    </row>
    <row r="696" spans="1:30" x14ac:dyDescent="0.25">
      <c r="A696" s="29">
        <f t="shared" si="41"/>
        <v>-1</v>
      </c>
      <c r="B696" s="86">
        <v>624</v>
      </c>
      <c r="C696" s="86">
        <v>0</v>
      </c>
      <c r="D696" s="84">
        <f>IF(A696=1, VLOOKUP(E696,'K Bracing'!$A$1:$F$6,MATCH(F696,'K Bracing'!$A$1:'K Bracing'!$F$1,0),FALSE),99999)</f>
        <v>99999</v>
      </c>
      <c r="E696" s="86" t="s">
        <v>27</v>
      </c>
      <c r="F696" s="86" t="s">
        <v>27</v>
      </c>
      <c r="G696" s="86">
        <f t="shared" si="42"/>
        <v>0</v>
      </c>
      <c r="I696" s="29">
        <f t="shared" si="43"/>
        <v>-1</v>
      </c>
      <c r="J696" s="86">
        <v>624</v>
      </c>
      <c r="K696" s="86">
        <v>0</v>
      </c>
      <c r="L696" s="84">
        <f>IF(I696=1,VLOOKUP(M696,'K Bracing'!$A$1:$F$6,MATCH(N696,'K Bracing'!$A$1:'K Bracing'!$F$1,0),FALSE), 99999)</f>
        <v>99999</v>
      </c>
      <c r="M696" s="86" t="s">
        <v>27</v>
      </c>
      <c r="N696" s="86" t="s">
        <v>27</v>
      </c>
      <c r="O696" s="86">
        <f t="shared" si="44"/>
        <v>0</v>
      </c>
      <c r="Q696" s="63"/>
      <c r="AD696" s="63"/>
    </row>
    <row r="697" spans="1:30" x14ac:dyDescent="0.25">
      <c r="A697" s="29">
        <f t="shared" si="41"/>
        <v>-1</v>
      </c>
      <c r="B697" s="86">
        <v>625</v>
      </c>
      <c r="C697" s="86">
        <v>0</v>
      </c>
      <c r="D697" s="84">
        <f>IF(A697=1, VLOOKUP(E697,'K Bracing'!$A$1:$F$6,MATCH(F697,'K Bracing'!$A$1:'K Bracing'!$F$1,0),FALSE),99999)</f>
        <v>99999</v>
      </c>
      <c r="E697" s="86" t="s">
        <v>27</v>
      </c>
      <c r="F697" s="86" t="s">
        <v>27</v>
      </c>
      <c r="G697" s="86">
        <f t="shared" si="42"/>
        <v>0</v>
      </c>
      <c r="I697" s="29">
        <f t="shared" si="43"/>
        <v>-1</v>
      </c>
      <c r="J697" s="86">
        <v>625</v>
      </c>
      <c r="K697" s="86">
        <v>0</v>
      </c>
      <c r="L697" s="84">
        <f>IF(I697=1,VLOOKUP(M697,'K Bracing'!$A$1:$F$6,MATCH(N697,'K Bracing'!$A$1:'K Bracing'!$F$1,0),FALSE), 99999)</f>
        <v>99999</v>
      </c>
      <c r="M697" s="86" t="s">
        <v>27</v>
      </c>
      <c r="N697" s="86" t="s">
        <v>27</v>
      </c>
      <c r="O697" s="86">
        <f t="shared" si="44"/>
        <v>0</v>
      </c>
      <c r="Q697" s="63"/>
      <c r="AD697" s="63"/>
    </row>
    <row r="698" spans="1:30" x14ac:dyDescent="0.25">
      <c r="A698" s="29">
        <f t="shared" si="41"/>
        <v>-1</v>
      </c>
      <c r="B698" s="86">
        <v>626</v>
      </c>
      <c r="C698" s="86">
        <v>0</v>
      </c>
      <c r="D698" s="84">
        <f>IF(A698=1, VLOOKUP(E698,'K Bracing'!$A$1:$F$6,MATCH(F698,'K Bracing'!$A$1:'K Bracing'!$F$1,0),FALSE),99999)</f>
        <v>99999</v>
      </c>
      <c r="E698" s="86" t="s">
        <v>27</v>
      </c>
      <c r="F698" s="86" t="s">
        <v>27</v>
      </c>
      <c r="G698" s="86">
        <f t="shared" si="42"/>
        <v>0</v>
      </c>
      <c r="I698" s="29">
        <f t="shared" si="43"/>
        <v>-1</v>
      </c>
      <c r="J698" s="86">
        <v>626</v>
      </c>
      <c r="K698" s="86">
        <v>0</v>
      </c>
      <c r="L698" s="84">
        <f>IF(I698=1,VLOOKUP(M698,'K Bracing'!$A$1:$F$6,MATCH(N698,'K Bracing'!$A$1:'K Bracing'!$F$1,0),FALSE), 99999)</f>
        <v>99999</v>
      </c>
      <c r="M698" s="86" t="s">
        <v>27</v>
      </c>
      <c r="N698" s="86" t="s">
        <v>27</v>
      </c>
      <c r="O698" s="86">
        <f t="shared" si="44"/>
        <v>0</v>
      </c>
      <c r="Q698" s="63"/>
      <c r="AD698" s="63"/>
    </row>
    <row r="699" spans="1:30" x14ac:dyDescent="0.25">
      <c r="A699" s="29">
        <f t="shared" si="41"/>
        <v>-1</v>
      </c>
      <c r="B699" s="86">
        <v>627</v>
      </c>
      <c r="C699" s="86">
        <v>0</v>
      </c>
      <c r="D699" s="84">
        <f>IF(A699=1, VLOOKUP(E699,'K Bracing'!$A$1:$F$6,MATCH(F699,'K Bracing'!$A$1:'K Bracing'!$F$1,0),FALSE),99999)</f>
        <v>99999</v>
      </c>
      <c r="E699" s="86" t="s">
        <v>27</v>
      </c>
      <c r="F699" s="86" t="s">
        <v>27</v>
      </c>
      <c r="G699" s="86">
        <f t="shared" si="42"/>
        <v>0</v>
      </c>
      <c r="I699" s="29">
        <f t="shared" si="43"/>
        <v>-1</v>
      </c>
      <c r="J699" s="86">
        <v>627</v>
      </c>
      <c r="K699" s="86">
        <v>0</v>
      </c>
      <c r="L699" s="84">
        <f>IF(I699=1,VLOOKUP(M699,'K Bracing'!$A$1:$F$6,MATCH(N699,'K Bracing'!$A$1:'K Bracing'!$F$1,0),FALSE), 99999)</f>
        <v>99999</v>
      </c>
      <c r="M699" s="86" t="s">
        <v>27</v>
      </c>
      <c r="N699" s="86" t="s">
        <v>27</v>
      </c>
      <c r="O699" s="86">
        <f t="shared" si="44"/>
        <v>0</v>
      </c>
      <c r="Q699" s="63"/>
      <c r="AD699" s="63"/>
    </row>
    <row r="700" spans="1:30" x14ac:dyDescent="0.25">
      <c r="A700" s="29">
        <f t="shared" si="41"/>
        <v>-1</v>
      </c>
      <c r="B700" s="86">
        <v>628</v>
      </c>
      <c r="C700" s="86">
        <v>0</v>
      </c>
      <c r="D700" s="84">
        <f>IF(A700=1, VLOOKUP(E700,'K Bracing'!$A$1:$F$6,MATCH(F700,'K Bracing'!$A$1:'K Bracing'!$F$1,0),FALSE),99999)</f>
        <v>99999</v>
      </c>
      <c r="E700" s="86" t="s">
        <v>27</v>
      </c>
      <c r="F700" s="86" t="s">
        <v>27</v>
      </c>
      <c r="G700" s="86">
        <f t="shared" si="42"/>
        <v>0</v>
      </c>
      <c r="I700" s="29">
        <f t="shared" si="43"/>
        <v>-1</v>
      </c>
      <c r="J700" s="86">
        <v>628</v>
      </c>
      <c r="K700" s="86">
        <v>0</v>
      </c>
      <c r="L700" s="84">
        <f>IF(I700=1,VLOOKUP(M700,'K Bracing'!$A$1:$F$6,MATCH(N700,'K Bracing'!$A$1:'K Bracing'!$F$1,0),FALSE), 99999)</f>
        <v>99999</v>
      </c>
      <c r="M700" s="86" t="s">
        <v>27</v>
      </c>
      <c r="N700" s="86" t="s">
        <v>27</v>
      </c>
      <c r="O700" s="86">
        <f t="shared" si="44"/>
        <v>0</v>
      </c>
      <c r="Q700" s="63"/>
      <c r="AD700" s="63"/>
    </row>
    <row r="701" spans="1:30" x14ac:dyDescent="0.25">
      <c r="A701" s="29">
        <f t="shared" si="41"/>
        <v>-1</v>
      </c>
      <c r="B701" s="86">
        <v>629</v>
      </c>
      <c r="C701" s="86">
        <v>0</v>
      </c>
      <c r="D701" s="84">
        <f>IF(A701=1, VLOOKUP(E701,'K Bracing'!$A$1:$F$6,MATCH(F701,'K Bracing'!$A$1:'K Bracing'!$F$1,0),FALSE),99999)</f>
        <v>99999</v>
      </c>
      <c r="E701" s="86" t="s">
        <v>27</v>
      </c>
      <c r="F701" s="86" t="s">
        <v>27</v>
      </c>
      <c r="G701" s="86">
        <f t="shared" si="42"/>
        <v>0</v>
      </c>
      <c r="I701" s="29">
        <f t="shared" si="43"/>
        <v>-1</v>
      </c>
      <c r="J701" s="86">
        <v>629</v>
      </c>
      <c r="K701" s="86">
        <v>0</v>
      </c>
      <c r="L701" s="84">
        <f>IF(I701=1,VLOOKUP(M701,'K Bracing'!$A$1:$F$6,MATCH(N701,'K Bracing'!$A$1:'K Bracing'!$F$1,0),FALSE), 99999)</f>
        <v>99999</v>
      </c>
      <c r="M701" s="86" t="s">
        <v>27</v>
      </c>
      <c r="N701" s="86" t="s">
        <v>27</v>
      </c>
      <c r="O701" s="86">
        <f t="shared" si="44"/>
        <v>0</v>
      </c>
      <c r="Q701" s="63"/>
      <c r="AD701" s="63"/>
    </row>
    <row r="702" spans="1:30" x14ac:dyDescent="0.25">
      <c r="A702" s="29">
        <f t="shared" si="41"/>
        <v>-1</v>
      </c>
      <c r="B702" s="86">
        <v>630</v>
      </c>
      <c r="C702" s="86">
        <v>0</v>
      </c>
      <c r="D702" s="84">
        <f>IF(A702=1, VLOOKUP(E702,'K Bracing'!$A$1:$F$6,MATCH(F702,'K Bracing'!$A$1:'K Bracing'!$F$1,0),FALSE),99999)</f>
        <v>99999</v>
      </c>
      <c r="E702" s="86" t="s">
        <v>27</v>
      </c>
      <c r="F702" s="86" t="s">
        <v>27</v>
      </c>
      <c r="G702" s="86">
        <f t="shared" si="42"/>
        <v>0</v>
      </c>
      <c r="I702" s="29">
        <f t="shared" si="43"/>
        <v>-1</v>
      </c>
      <c r="J702" s="86">
        <v>630</v>
      </c>
      <c r="K702" s="86">
        <v>0</v>
      </c>
      <c r="L702" s="84">
        <f>IF(I702=1,VLOOKUP(M702,'K Bracing'!$A$1:$F$6,MATCH(N702,'K Bracing'!$A$1:'K Bracing'!$F$1,0),FALSE), 99999)</f>
        <v>99999</v>
      </c>
      <c r="M702" s="86" t="s">
        <v>27</v>
      </c>
      <c r="N702" s="86" t="s">
        <v>27</v>
      </c>
      <c r="O702" s="86">
        <f t="shared" si="44"/>
        <v>0</v>
      </c>
      <c r="Q702" s="63"/>
      <c r="AD702" s="63"/>
    </row>
    <row r="703" spans="1:30" x14ac:dyDescent="0.25">
      <c r="A703" s="29">
        <f t="shared" si="41"/>
        <v>-1</v>
      </c>
      <c r="B703" s="86">
        <v>631</v>
      </c>
      <c r="C703" s="86">
        <v>0</v>
      </c>
      <c r="D703" s="84">
        <f>IF(A703=1, VLOOKUP(E703,'K Bracing'!$A$1:$F$6,MATCH(F703,'K Bracing'!$A$1:'K Bracing'!$F$1,0),FALSE),99999)</f>
        <v>99999</v>
      </c>
      <c r="E703" s="86" t="s">
        <v>27</v>
      </c>
      <c r="F703" s="86" t="s">
        <v>27</v>
      </c>
      <c r="G703" s="86">
        <f t="shared" si="42"/>
        <v>0</v>
      </c>
      <c r="I703" s="29">
        <f t="shared" si="43"/>
        <v>-1</v>
      </c>
      <c r="J703" s="86">
        <v>631</v>
      </c>
      <c r="K703" s="86">
        <v>0</v>
      </c>
      <c r="L703" s="84">
        <f>IF(I703=1,VLOOKUP(M703,'K Bracing'!$A$1:$F$6,MATCH(N703,'K Bracing'!$A$1:'K Bracing'!$F$1,0),FALSE), 99999)</f>
        <v>99999</v>
      </c>
      <c r="M703" s="86" t="s">
        <v>27</v>
      </c>
      <c r="N703" s="86" t="s">
        <v>27</v>
      </c>
      <c r="O703" s="86">
        <f t="shared" si="44"/>
        <v>0</v>
      </c>
      <c r="Q703" s="63"/>
      <c r="AD703" s="63"/>
    </row>
    <row r="704" spans="1:30" x14ac:dyDescent="0.25">
      <c r="A704" s="29">
        <f t="shared" si="41"/>
        <v>-1</v>
      </c>
      <c r="B704" s="86">
        <v>632</v>
      </c>
      <c r="C704" s="86">
        <v>0</v>
      </c>
      <c r="D704" s="84">
        <f>IF(A704=1, VLOOKUP(E704,'K Bracing'!$A$1:$F$6,MATCH(F704,'K Bracing'!$A$1:'K Bracing'!$F$1,0),FALSE),99999)</f>
        <v>99999</v>
      </c>
      <c r="E704" s="86" t="s">
        <v>27</v>
      </c>
      <c r="F704" s="86" t="s">
        <v>27</v>
      </c>
      <c r="G704" s="86">
        <f t="shared" si="42"/>
        <v>0</v>
      </c>
      <c r="I704" s="29">
        <f t="shared" si="43"/>
        <v>-1</v>
      </c>
      <c r="J704" s="86">
        <v>632</v>
      </c>
      <c r="K704" s="86">
        <v>0</v>
      </c>
      <c r="L704" s="84">
        <f>IF(I704=1,VLOOKUP(M704,'K Bracing'!$A$1:$F$6,MATCH(N704,'K Bracing'!$A$1:'K Bracing'!$F$1,0),FALSE), 99999)</f>
        <v>99999</v>
      </c>
      <c r="M704" s="86" t="s">
        <v>27</v>
      </c>
      <c r="N704" s="86" t="s">
        <v>27</v>
      </c>
      <c r="O704" s="86">
        <f t="shared" si="44"/>
        <v>0</v>
      </c>
      <c r="Q704" s="63"/>
      <c r="AD704" s="63"/>
    </row>
    <row r="705" spans="1:30" x14ac:dyDescent="0.25">
      <c r="A705" s="29">
        <f t="shared" si="41"/>
        <v>-1</v>
      </c>
      <c r="B705" s="86">
        <v>633</v>
      </c>
      <c r="C705" s="86">
        <v>0</v>
      </c>
      <c r="D705" s="84">
        <f>IF(A705=1, VLOOKUP(E705,'K Bracing'!$A$1:$F$6,MATCH(F705,'K Bracing'!$A$1:'K Bracing'!$F$1,0),FALSE),99999)</f>
        <v>99999</v>
      </c>
      <c r="E705" s="86" t="s">
        <v>27</v>
      </c>
      <c r="F705" s="86" t="s">
        <v>27</v>
      </c>
      <c r="G705" s="86">
        <f t="shared" si="42"/>
        <v>0</v>
      </c>
      <c r="I705" s="29">
        <f t="shared" si="43"/>
        <v>-1</v>
      </c>
      <c r="J705" s="86">
        <v>633</v>
      </c>
      <c r="K705" s="86">
        <v>0</v>
      </c>
      <c r="L705" s="84">
        <f>IF(I705=1,VLOOKUP(M705,'K Bracing'!$A$1:$F$6,MATCH(N705,'K Bracing'!$A$1:'K Bracing'!$F$1,0),FALSE), 99999)</f>
        <v>99999</v>
      </c>
      <c r="M705" s="86" t="s">
        <v>27</v>
      </c>
      <c r="N705" s="86" t="s">
        <v>27</v>
      </c>
      <c r="O705" s="86">
        <f t="shared" si="44"/>
        <v>0</v>
      </c>
      <c r="Q705" s="63"/>
      <c r="AD705" s="63"/>
    </row>
    <row r="706" spans="1:30" x14ac:dyDescent="0.25">
      <c r="A706" s="29">
        <f t="shared" si="41"/>
        <v>-1</v>
      </c>
      <c r="B706" s="86">
        <v>634</v>
      </c>
      <c r="C706" s="86">
        <v>0</v>
      </c>
      <c r="D706" s="84">
        <f>IF(A706=1, VLOOKUP(E706,'K Bracing'!$A$1:$F$6,MATCH(F706,'K Bracing'!$A$1:'K Bracing'!$F$1,0),FALSE),99999)</f>
        <v>99999</v>
      </c>
      <c r="E706" s="86" t="s">
        <v>27</v>
      </c>
      <c r="F706" s="86" t="s">
        <v>27</v>
      </c>
      <c r="G706" s="86">
        <f t="shared" si="42"/>
        <v>0</v>
      </c>
      <c r="I706" s="29">
        <f t="shared" si="43"/>
        <v>-1</v>
      </c>
      <c r="J706" s="86">
        <v>634</v>
      </c>
      <c r="K706" s="86">
        <v>0</v>
      </c>
      <c r="L706" s="84">
        <f>IF(I706=1,VLOOKUP(M706,'K Bracing'!$A$1:$F$6,MATCH(N706,'K Bracing'!$A$1:'K Bracing'!$F$1,0),FALSE), 99999)</f>
        <v>99999</v>
      </c>
      <c r="M706" s="86" t="s">
        <v>27</v>
      </c>
      <c r="N706" s="86" t="s">
        <v>27</v>
      </c>
      <c r="O706" s="86">
        <f t="shared" si="44"/>
        <v>0</v>
      </c>
      <c r="Q706" s="63"/>
      <c r="AD706" s="63"/>
    </row>
    <row r="707" spans="1:30" x14ac:dyDescent="0.25">
      <c r="A707" s="29">
        <f t="shared" si="41"/>
        <v>-1</v>
      </c>
      <c r="B707" s="86">
        <v>635</v>
      </c>
      <c r="C707" s="86">
        <v>0</v>
      </c>
      <c r="D707" s="84">
        <f>IF(A707=1, VLOOKUP(E707,'K Bracing'!$A$1:$F$6,MATCH(F707,'K Bracing'!$A$1:'K Bracing'!$F$1,0),FALSE),99999)</f>
        <v>99999</v>
      </c>
      <c r="E707" s="86" t="s">
        <v>27</v>
      </c>
      <c r="F707" s="86" t="s">
        <v>27</v>
      </c>
      <c r="G707" s="86">
        <f t="shared" si="42"/>
        <v>0</v>
      </c>
      <c r="I707" s="29">
        <f t="shared" si="43"/>
        <v>-1</v>
      </c>
      <c r="J707" s="86">
        <v>635</v>
      </c>
      <c r="K707" s="86">
        <v>0</v>
      </c>
      <c r="L707" s="84">
        <f>IF(I707=1,VLOOKUP(M707,'K Bracing'!$A$1:$F$6,MATCH(N707,'K Bracing'!$A$1:'K Bracing'!$F$1,0),FALSE), 99999)</f>
        <v>99999</v>
      </c>
      <c r="M707" s="86" t="s">
        <v>27</v>
      </c>
      <c r="N707" s="86" t="s">
        <v>27</v>
      </c>
      <c r="O707" s="86">
        <f t="shared" si="44"/>
        <v>0</v>
      </c>
      <c r="Q707" s="63"/>
      <c r="AD707" s="63"/>
    </row>
    <row r="708" spans="1:30" x14ac:dyDescent="0.25">
      <c r="A708" s="29">
        <f t="shared" si="41"/>
        <v>-1</v>
      </c>
      <c r="B708" s="86">
        <v>636</v>
      </c>
      <c r="C708" s="86">
        <v>0</v>
      </c>
      <c r="D708" s="84">
        <f>IF(A708=1, VLOOKUP(E708,'K Bracing'!$A$1:$F$6,MATCH(F708,'K Bracing'!$A$1:'K Bracing'!$F$1,0),FALSE),99999)</f>
        <v>99999</v>
      </c>
      <c r="E708" s="86" t="s">
        <v>27</v>
      </c>
      <c r="F708" s="86" t="s">
        <v>27</v>
      </c>
      <c r="G708" s="86">
        <f t="shared" si="42"/>
        <v>0</v>
      </c>
      <c r="I708" s="29">
        <f t="shared" si="43"/>
        <v>-1</v>
      </c>
      <c r="J708" s="86">
        <v>636</v>
      </c>
      <c r="K708" s="86">
        <v>0</v>
      </c>
      <c r="L708" s="84">
        <f>IF(I708=1,VLOOKUP(M708,'K Bracing'!$A$1:$F$6,MATCH(N708,'K Bracing'!$A$1:'K Bracing'!$F$1,0),FALSE), 99999)</f>
        <v>99999</v>
      </c>
      <c r="M708" s="86" t="s">
        <v>27</v>
      </c>
      <c r="N708" s="86" t="s">
        <v>27</v>
      </c>
      <c r="O708" s="86">
        <f t="shared" si="44"/>
        <v>0</v>
      </c>
      <c r="Q708" s="63"/>
      <c r="AD708" s="63"/>
    </row>
    <row r="709" spans="1:30" x14ac:dyDescent="0.25">
      <c r="A709" s="29">
        <f t="shared" si="41"/>
        <v>-1</v>
      </c>
      <c r="B709" s="86">
        <v>637</v>
      </c>
      <c r="C709" s="86">
        <v>0</v>
      </c>
      <c r="D709" s="84">
        <f>IF(A709=1, VLOOKUP(E709,'K Bracing'!$A$1:$F$6,MATCH(F709,'K Bracing'!$A$1:'K Bracing'!$F$1,0),FALSE),99999)</f>
        <v>99999</v>
      </c>
      <c r="E709" s="86" t="s">
        <v>27</v>
      </c>
      <c r="F709" s="86" t="s">
        <v>27</v>
      </c>
      <c r="G709" s="86">
        <f t="shared" si="42"/>
        <v>0</v>
      </c>
      <c r="I709" s="29">
        <f t="shared" si="43"/>
        <v>-1</v>
      </c>
      <c r="J709" s="86">
        <v>637</v>
      </c>
      <c r="K709" s="86">
        <v>0</v>
      </c>
      <c r="L709" s="84">
        <f>IF(I709=1,VLOOKUP(M709,'K Bracing'!$A$1:$F$6,MATCH(N709,'K Bracing'!$A$1:'K Bracing'!$F$1,0),FALSE), 99999)</f>
        <v>99999</v>
      </c>
      <c r="M709" s="86" t="s">
        <v>27</v>
      </c>
      <c r="N709" s="86" t="s">
        <v>27</v>
      </c>
      <c r="O709" s="86">
        <f t="shared" si="44"/>
        <v>0</v>
      </c>
      <c r="Q709" s="63"/>
      <c r="AD709" s="63"/>
    </row>
    <row r="710" spans="1:30" x14ac:dyDescent="0.25">
      <c r="A710" s="29">
        <f t="shared" si="41"/>
        <v>-1</v>
      </c>
      <c r="B710" s="86">
        <v>638</v>
      </c>
      <c r="C710" s="86">
        <v>0</v>
      </c>
      <c r="D710" s="84">
        <f>IF(A710=1, VLOOKUP(E710,'K Bracing'!$A$1:$F$6,MATCH(F710,'K Bracing'!$A$1:'K Bracing'!$F$1,0),FALSE),99999)</f>
        <v>99999</v>
      </c>
      <c r="E710" s="86" t="s">
        <v>27</v>
      </c>
      <c r="F710" s="86" t="s">
        <v>27</v>
      </c>
      <c r="G710" s="86">
        <f t="shared" si="42"/>
        <v>0</v>
      </c>
      <c r="I710" s="29">
        <f t="shared" si="43"/>
        <v>-1</v>
      </c>
      <c r="J710" s="86">
        <v>638</v>
      </c>
      <c r="K710" s="86">
        <v>0</v>
      </c>
      <c r="L710" s="84">
        <f>IF(I710=1,VLOOKUP(M710,'K Bracing'!$A$1:$F$6,MATCH(N710,'K Bracing'!$A$1:'K Bracing'!$F$1,0),FALSE), 99999)</f>
        <v>99999</v>
      </c>
      <c r="M710" s="86" t="s">
        <v>27</v>
      </c>
      <c r="N710" s="86" t="s">
        <v>27</v>
      </c>
      <c r="O710" s="86">
        <f t="shared" si="44"/>
        <v>0</v>
      </c>
      <c r="Q710" s="63"/>
      <c r="AD710" s="63"/>
    </row>
    <row r="711" spans="1:30" x14ac:dyDescent="0.25">
      <c r="A711" s="29">
        <f t="shared" si="41"/>
        <v>-1</v>
      </c>
      <c r="B711" s="86">
        <v>639</v>
      </c>
      <c r="C711" s="86">
        <v>0</v>
      </c>
      <c r="D711" s="84">
        <f>IF(A711=1, VLOOKUP(E711,'K Bracing'!$A$1:$F$6,MATCH(F711,'K Bracing'!$A$1:'K Bracing'!$F$1,0),FALSE),99999)</f>
        <v>99999</v>
      </c>
      <c r="E711" s="86" t="s">
        <v>27</v>
      </c>
      <c r="F711" s="86" t="s">
        <v>27</v>
      </c>
      <c r="G711" s="86">
        <f t="shared" si="42"/>
        <v>0</v>
      </c>
      <c r="I711" s="29">
        <f t="shared" si="43"/>
        <v>-1</v>
      </c>
      <c r="J711" s="86">
        <v>639</v>
      </c>
      <c r="K711" s="86">
        <v>0</v>
      </c>
      <c r="L711" s="84">
        <f>IF(I711=1,VLOOKUP(M711,'K Bracing'!$A$1:$F$6,MATCH(N711,'K Bracing'!$A$1:'K Bracing'!$F$1,0),FALSE), 99999)</f>
        <v>99999</v>
      </c>
      <c r="M711" s="86" t="s">
        <v>27</v>
      </c>
      <c r="N711" s="86" t="s">
        <v>27</v>
      </c>
      <c r="O711" s="86">
        <f t="shared" si="44"/>
        <v>0</v>
      </c>
      <c r="Q711" s="63"/>
      <c r="AD711" s="63"/>
    </row>
    <row r="712" spans="1:30" x14ac:dyDescent="0.25">
      <c r="A712" s="29">
        <f t="shared" si="41"/>
        <v>-1</v>
      </c>
      <c r="B712" s="86">
        <v>640</v>
      </c>
      <c r="C712" s="86">
        <v>0</v>
      </c>
      <c r="D712" s="84">
        <f>IF(A712=1, VLOOKUP(E712,'K Bracing'!$A$1:$F$6,MATCH(F712,'K Bracing'!$A$1:'K Bracing'!$F$1,0),FALSE),99999)</f>
        <v>99999</v>
      </c>
      <c r="E712" s="86" t="s">
        <v>27</v>
      </c>
      <c r="F712" s="86" t="s">
        <v>27</v>
      </c>
      <c r="G712" s="86">
        <f t="shared" si="42"/>
        <v>0</v>
      </c>
      <c r="I712" s="29">
        <f t="shared" si="43"/>
        <v>-1</v>
      </c>
      <c r="J712" s="86">
        <v>640</v>
      </c>
      <c r="K712" s="86">
        <v>0</v>
      </c>
      <c r="L712" s="84">
        <f>IF(I712=1,VLOOKUP(M712,'K Bracing'!$A$1:$F$6,MATCH(N712,'K Bracing'!$A$1:'K Bracing'!$F$1,0),FALSE), 99999)</f>
        <v>99999</v>
      </c>
      <c r="M712" s="86" t="s">
        <v>27</v>
      </c>
      <c r="N712" s="86" t="s">
        <v>27</v>
      </c>
      <c r="O712" s="86">
        <f t="shared" si="44"/>
        <v>0</v>
      </c>
      <c r="Q712" s="63"/>
      <c r="AD712" s="63"/>
    </row>
    <row r="713" spans="1:30" x14ac:dyDescent="0.25">
      <c r="A713" s="29">
        <f t="shared" ref="A713:A776" si="45">IF($J$52-B713&gt;=0, 1, -1)</f>
        <v>-1</v>
      </c>
      <c r="B713" s="86">
        <v>641</v>
      </c>
      <c r="C713" s="86">
        <v>0</v>
      </c>
      <c r="D713" s="84">
        <f>IF(A713=1, VLOOKUP(E713,'K Bracing'!$A$1:$F$6,MATCH(F713,'K Bracing'!$A$1:'K Bracing'!$F$1,0),FALSE),99999)</f>
        <v>99999</v>
      </c>
      <c r="E713" s="86" t="s">
        <v>27</v>
      </c>
      <c r="F713" s="86" t="s">
        <v>27</v>
      </c>
      <c r="G713" s="86">
        <f t="shared" ref="G713:G776" si="46">D713*A713*C713/$H$46</f>
        <v>0</v>
      </c>
      <c r="I713" s="29">
        <f t="shared" ref="I713:I776" si="47">IF($J$54-J713&gt;=0, 1, -1)</f>
        <v>-1</v>
      </c>
      <c r="J713" s="86">
        <v>641</v>
      </c>
      <c r="K713" s="86">
        <v>0</v>
      </c>
      <c r="L713" s="84">
        <f>IF(I713=1,VLOOKUP(M713,'K Bracing'!$A$1:$F$6,MATCH(N713,'K Bracing'!$A$1:'K Bracing'!$F$1,0),FALSE), 99999)</f>
        <v>99999</v>
      </c>
      <c r="M713" s="86" t="s">
        <v>27</v>
      </c>
      <c r="N713" s="86" t="s">
        <v>27</v>
      </c>
      <c r="O713" s="86">
        <f t="shared" ref="O713:O776" si="48">L713*K713*I713/$H$47</f>
        <v>0</v>
      </c>
      <c r="Q713" s="63"/>
      <c r="AD713" s="63"/>
    </row>
    <row r="714" spans="1:30" x14ac:dyDescent="0.25">
      <c r="A714" s="29">
        <f t="shared" si="45"/>
        <v>-1</v>
      </c>
      <c r="B714" s="86">
        <v>642</v>
      </c>
      <c r="C714" s="86">
        <v>0</v>
      </c>
      <c r="D714" s="84">
        <f>IF(A714=1, VLOOKUP(E714,'K Bracing'!$A$1:$F$6,MATCH(F714,'K Bracing'!$A$1:'K Bracing'!$F$1,0),FALSE),99999)</f>
        <v>99999</v>
      </c>
      <c r="E714" s="86" t="s">
        <v>27</v>
      </c>
      <c r="F714" s="86" t="s">
        <v>27</v>
      </c>
      <c r="G714" s="86">
        <f t="shared" si="46"/>
        <v>0</v>
      </c>
      <c r="I714" s="29">
        <f t="shared" si="47"/>
        <v>-1</v>
      </c>
      <c r="J714" s="86">
        <v>642</v>
      </c>
      <c r="K714" s="86">
        <v>0</v>
      </c>
      <c r="L714" s="84">
        <f>IF(I714=1,VLOOKUP(M714,'K Bracing'!$A$1:$F$6,MATCH(N714,'K Bracing'!$A$1:'K Bracing'!$F$1,0),FALSE), 99999)</f>
        <v>99999</v>
      </c>
      <c r="M714" s="86" t="s">
        <v>27</v>
      </c>
      <c r="N714" s="86" t="s">
        <v>27</v>
      </c>
      <c r="O714" s="86">
        <f t="shared" si="48"/>
        <v>0</v>
      </c>
      <c r="Q714" s="63"/>
      <c r="AD714" s="63"/>
    </row>
    <row r="715" spans="1:30" x14ac:dyDescent="0.25">
      <c r="A715" s="29">
        <f t="shared" si="45"/>
        <v>-1</v>
      </c>
      <c r="B715" s="86">
        <v>643</v>
      </c>
      <c r="C715" s="86">
        <v>0</v>
      </c>
      <c r="D715" s="84">
        <f>IF(A715=1, VLOOKUP(E715,'K Bracing'!$A$1:$F$6,MATCH(F715,'K Bracing'!$A$1:'K Bracing'!$F$1,0),FALSE),99999)</f>
        <v>99999</v>
      </c>
      <c r="E715" s="86" t="s">
        <v>27</v>
      </c>
      <c r="F715" s="86" t="s">
        <v>27</v>
      </c>
      <c r="G715" s="86">
        <f t="shared" si="46"/>
        <v>0</v>
      </c>
      <c r="I715" s="29">
        <f t="shared" si="47"/>
        <v>-1</v>
      </c>
      <c r="J715" s="86">
        <v>643</v>
      </c>
      <c r="K715" s="86">
        <v>0</v>
      </c>
      <c r="L715" s="84">
        <f>IF(I715=1,VLOOKUP(M715,'K Bracing'!$A$1:$F$6,MATCH(N715,'K Bracing'!$A$1:'K Bracing'!$F$1,0),FALSE), 99999)</f>
        <v>99999</v>
      </c>
      <c r="M715" s="86" t="s">
        <v>27</v>
      </c>
      <c r="N715" s="86" t="s">
        <v>27</v>
      </c>
      <c r="O715" s="86">
        <f t="shared" si="48"/>
        <v>0</v>
      </c>
      <c r="Q715" s="63"/>
      <c r="AD715" s="63"/>
    </row>
    <row r="716" spans="1:30" x14ac:dyDescent="0.25">
      <c r="A716" s="29">
        <f t="shared" si="45"/>
        <v>-1</v>
      </c>
      <c r="B716" s="86">
        <v>644</v>
      </c>
      <c r="C716" s="86">
        <v>0</v>
      </c>
      <c r="D716" s="84">
        <f>IF(A716=1, VLOOKUP(E716,'K Bracing'!$A$1:$F$6,MATCH(F716,'K Bracing'!$A$1:'K Bracing'!$F$1,0),FALSE),99999)</f>
        <v>99999</v>
      </c>
      <c r="E716" s="86" t="s">
        <v>27</v>
      </c>
      <c r="F716" s="86" t="s">
        <v>27</v>
      </c>
      <c r="G716" s="86">
        <f t="shared" si="46"/>
        <v>0</v>
      </c>
      <c r="I716" s="29">
        <f t="shared" si="47"/>
        <v>-1</v>
      </c>
      <c r="J716" s="86">
        <v>644</v>
      </c>
      <c r="K716" s="86">
        <v>0</v>
      </c>
      <c r="L716" s="84">
        <f>IF(I716=1,VLOOKUP(M716,'K Bracing'!$A$1:$F$6,MATCH(N716,'K Bracing'!$A$1:'K Bracing'!$F$1,0),FALSE), 99999)</f>
        <v>99999</v>
      </c>
      <c r="M716" s="86" t="s">
        <v>27</v>
      </c>
      <c r="N716" s="86" t="s">
        <v>27</v>
      </c>
      <c r="O716" s="86">
        <f t="shared" si="48"/>
        <v>0</v>
      </c>
      <c r="Q716" s="63"/>
      <c r="AD716" s="63"/>
    </row>
    <row r="717" spans="1:30" x14ac:dyDescent="0.25">
      <c r="A717" s="29">
        <f t="shared" si="45"/>
        <v>-1</v>
      </c>
      <c r="B717" s="86">
        <v>645</v>
      </c>
      <c r="C717" s="86">
        <v>0</v>
      </c>
      <c r="D717" s="84">
        <f>IF(A717=1, VLOOKUP(E717,'K Bracing'!$A$1:$F$6,MATCH(F717,'K Bracing'!$A$1:'K Bracing'!$F$1,0),FALSE),99999)</f>
        <v>99999</v>
      </c>
      <c r="E717" s="86" t="s">
        <v>27</v>
      </c>
      <c r="F717" s="86" t="s">
        <v>27</v>
      </c>
      <c r="G717" s="86">
        <f t="shared" si="46"/>
        <v>0</v>
      </c>
      <c r="I717" s="29">
        <f t="shared" si="47"/>
        <v>-1</v>
      </c>
      <c r="J717" s="86">
        <v>645</v>
      </c>
      <c r="K717" s="86">
        <v>0</v>
      </c>
      <c r="L717" s="84">
        <f>IF(I717=1,VLOOKUP(M717,'K Bracing'!$A$1:$F$6,MATCH(N717,'K Bracing'!$A$1:'K Bracing'!$F$1,0),FALSE), 99999)</f>
        <v>99999</v>
      </c>
      <c r="M717" s="86" t="s">
        <v>27</v>
      </c>
      <c r="N717" s="86" t="s">
        <v>27</v>
      </c>
      <c r="O717" s="86">
        <f t="shared" si="48"/>
        <v>0</v>
      </c>
      <c r="Q717" s="63"/>
      <c r="AD717" s="63"/>
    </row>
    <row r="718" spans="1:30" x14ac:dyDescent="0.25">
      <c r="A718" s="29">
        <f t="shared" si="45"/>
        <v>-1</v>
      </c>
      <c r="B718" s="86">
        <v>646</v>
      </c>
      <c r="C718" s="86">
        <v>0</v>
      </c>
      <c r="D718" s="84">
        <f>IF(A718=1, VLOOKUP(E718,'K Bracing'!$A$1:$F$6,MATCH(F718,'K Bracing'!$A$1:'K Bracing'!$F$1,0),FALSE),99999)</f>
        <v>99999</v>
      </c>
      <c r="E718" s="86" t="s">
        <v>27</v>
      </c>
      <c r="F718" s="86" t="s">
        <v>27</v>
      </c>
      <c r="G718" s="86">
        <f t="shared" si="46"/>
        <v>0</v>
      </c>
      <c r="I718" s="29">
        <f t="shared" si="47"/>
        <v>-1</v>
      </c>
      <c r="J718" s="86">
        <v>646</v>
      </c>
      <c r="K718" s="86">
        <v>0</v>
      </c>
      <c r="L718" s="84">
        <f>IF(I718=1,VLOOKUP(M718,'K Bracing'!$A$1:$F$6,MATCH(N718,'K Bracing'!$A$1:'K Bracing'!$F$1,0),FALSE), 99999)</f>
        <v>99999</v>
      </c>
      <c r="M718" s="86" t="s">
        <v>27</v>
      </c>
      <c r="N718" s="86" t="s">
        <v>27</v>
      </c>
      <c r="O718" s="86">
        <f t="shared" si="48"/>
        <v>0</v>
      </c>
      <c r="Q718" s="63"/>
      <c r="AD718" s="63"/>
    </row>
    <row r="719" spans="1:30" x14ac:dyDescent="0.25">
      <c r="A719" s="29">
        <f t="shared" si="45"/>
        <v>-1</v>
      </c>
      <c r="B719" s="86">
        <v>647</v>
      </c>
      <c r="C719" s="86">
        <v>0</v>
      </c>
      <c r="D719" s="84">
        <f>IF(A719=1, VLOOKUP(E719,'K Bracing'!$A$1:$F$6,MATCH(F719,'K Bracing'!$A$1:'K Bracing'!$F$1,0),FALSE),99999)</f>
        <v>99999</v>
      </c>
      <c r="E719" s="86" t="s">
        <v>27</v>
      </c>
      <c r="F719" s="86" t="s">
        <v>27</v>
      </c>
      <c r="G719" s="86">
        <f t="shared" si="46"/>
        <v>0</v>
      </c>
      <c r="I719" s="29">
        <f t="shared" si="47"/>
        <v>-1</v>
      </c>
      <c r="J719" s="86">
        <v>647</v>
      </c>
      <c r="K719" s="86">
        <v>0</v>
      </c>
      <c r="L719" s="84">
        <f>IF(I719=1,VLOOKUP(M719,'K Bracing'!$A$1:$F$6,MATCH(N719,'K Bracing'!$A$1:'K Bracing'!$F$1,0),FALSE), 99999)</f>
        <v>99999</v>
      </c>
      <c r="M719" s="86" t="s">
        <v>27</v>
      </c>
      <c r="N719" s="86" t="s">
        <v>27</v>
      </c>
      <c r="O719" s="86">
        <f t="shared" si="48"/>
        <v>0</v>
      </c>
      <c r="Q719" s="63"/>
      <c r="AD719" s="63"/>
    </row>
    <row r="720" spans="1:30" x14ac:dyDescent="0.25">
      <c r="A720" s="29">
        <f t="shared" si="45"/>
        <v>-1</v>
      </c>
      <c r="B720" s="86">
        <v>648</v>
      </c>
      <c r="C720" s="86">
        <v>0</v>
      </c>
      <c r="D720" s="84">
        <f>IF(A720=1, VLOOKUP(E720,'K Bracing'!$A$1:$F$6,MATCH(F720,'K Bracing'!$A$1:'K Bracing'!$F$1,0),FALSE),99999)</f>
        <v>99999</v>
      </c>
      <c r="E720" s="86" t="s">
        <v>27</v>
      </c>
      <c r="F720" s="86" t="s">
        <v>27</v>
      </c>
      <c r="G720" s="86">
        <f t="shared" si="46"/>
        <v>0</v>
      </c>
      <c r="I720" s="29">
        <f t="shared" si="47"/>
        <v>-1</v>
      </c>
      <c r="J720" s="86">
        <v>648</v>
      </c>
      <c r="K720" s="86">
        <v>0</v>
      </c>
      <c r="L720" s="84">
        <f>IF(I720=1,VLOOKUP(M720,'K Bracing'!$A$1:$F$6,MATCH(N720,'K Bracing'!$A$1:'K Bracing'!$F$1,0),FALSE), 99999)</f>
        <v>99999</v>
      </c>
      <c r="M720" s="86" t="s">
        <v>27</v>
      </c>
      <c r="N720" s="86" t="s">
        <v>27</v>
      </c>
      <c r="O720" s="86">
        <f t="shared" si="48"/>
        <v>0</v>
      </c>
      <c r="Q720" s="63"/>
      <c r="AD720" s="63"/>
    </row>
    <row r="721" spans="1:30" x14ac:dyDescent="0.25">
      <c r="A721" s="29">
        <f t="shared" si="45"/>
        <v>-1</v>
      </c>
      <c r="B721" s="86">
        <v>649</v>
      </c>
      <c r="C721" s="86">
        <v>0</v>
      </c>
      <c r="D721" s="84">
        <f>IF(A721=1, VLOOKUP(E721,'K Bracing'!$A$1:$F$6,MATCH(F721,'K Bracing'!$A$1:'K Bracing'!$F$1,0),FALSE),99999)</f>
        <v>99999</v>
      </c>
      <c r="E721" s="86" t="s">
        <v>27</v>
      </c>
      <c r="F721" s="86" t="s">
        <v>27</v>
      </c>
      <c r="G721" s="86">
        <f t="shared" si="46"/>
        <v>0</v>
      </c>
      <c r="I721" s="29">
        <f t="shared" si="47"/>
        <v>-1</v>
      </c>
      <c r="J721" s="86">
        <v>649</v>
      </c>
      <c r="K721" s="86">
        <v>0</v>
      </c>
      <c r="L721" s="84">
        <f>IF(I721=1,VLOOKUP(M721,'K Bracing'!$A$1:$F$6,MATCH(N721,'K Bracing'!$A$1:'K Bracing'!$F$1,0),FALSE), 99999)</f>
        <v>99999</v>
      </c>
      <c r="M721" s="86" t="s">
        <v>27</v>
      </c>
      <c r="N721" s="86" t="s">
        <v>27</v>
      </c>
      <c r="O721" s="86">
        <f t="shared" si="48"/>
        <v>0</v>
      </c>
      <c r="Q721" s="63"/>
      <c r="AD721" s="63"/>
    </row>
    <row r="722" spans="1:30" x14ac:dyDescent="0.25">
      <c r="A722" s="29">
        <f t="shared" si="45"/>
        <v>-1</v>
      </c>
      <c r="B722" s="86">
        <v>650</v>
      </c>
      <c r="C722" s="86">
        <v>0</v>
      </c>
      <c r="D722" s="84">
        <f>IF(A722=1, VLOOKUP(E722,'K Bracing'!$A$1:$F$6,MATCH(F722,'K Bracing'!$A$1:'K Bracing'!$F$1,0),FALSE),99999)</f>
        <v>99999</v>
      </c>
      <c r="E722" s="86" t="s">
        <v>27</v>
      </c>
      <c r="F722" s="86" t="s">
        <v>27</v>
      </c>
      <c r="G722" s="86">
        <f t="shared" si="46"/>
        <v>0</v>
      </c>
      <c r="I722" s="29">
        <f t="shared" si="47"/>
        <v>-1</v>
      </c>
      <c r="J722" s="86">
        <v>650</v>
      </c>
      <c r="K722" s="86">
        <v>0</v>
      </c>
      <c r="L722" s="84">
        <f>IF(I722=1,VLOOKUP(M722,'K Bracing'!$A$1:$F$6,MATCH(N722,'K Bracing'!$A$1:'K Bracing'!$F$1,0),FALSE), 99999)</f>
        <v>99999</v>
      </c>
      <c r="M722" s="86" t="s">
        <v>27</v>
      </c>
      <c r="N722" s="86" t="s">
        <v>27</v>
      </c>
      <c r="O722" s="86">
        <f t="shared" si="48"/>
        <v>0</v>
      </c>
      <c r="Q722" s="63"/>
      <c r="AD722" s="63"/>
    </row>
    <row r="723" spans="1:30" x14ac:dyDescent="0.25">
      <c r="A723" s="29">
        <f t="shared" si="45"/>
        <v>-1</v>
      </c>
      <c r="B723" s="86">
        <v>651</v>
      </c>
      <c r="C723" s="86">
        <v>0</v>
      </c>
      <c r="D723" s="84">
        <f>IF(A723=1, VLOOKUP(E723,'K Bracing'!$A$1:$F$6,MATCH(F723,'K Bracing'!$A$1:'K Bracing'!$F$1,0),FALSE),99999)</f>
        <v>99999</v>
      </c>
      <c r="E723" s="86" t="s">
        <v>27</v>
      </c>
      <c r="F723" s="86" t="s">
        <v>27</v>
      </c>
      <c r="G723" s="86">
        <f t="shared" si="46"/>
        <v>0</v>
      </c>
      <c r="I723" s="29">
        <f t="shared" si="47"/>
        <v>-1</v>
      </c>
      <c r="J723" s="86">
        <v>651</v>
      </c>
      <c r="K723" s="86">
        <v>0</v>
      </c>
      <c r="L723" s="84">
        <f>IF(I723=1,VLOOKUP(M723,'K Bracing'!$A$1:$F$6,MATCH(N723,'K Bracing'!$A$1:'K Bracing'!$F$1,0),FALSE), 99999)</f>
        <v>99999</v>
      </c>
      <c r="M723" s="86" t="s">
        <v>27</v>
      </c>
      <c r="N723" s="86" t="s">
        <v>27</v>
      </c>
      <c r="O723" s="86">
        <f t="shared" si="48"/>
        <v>0</v>
      </c>
      <c r="Q723" s="63"/>
      <c r="AD723" s="63"/>
    </row>
    <row r="724" spans="1:30" x14ac:dyDescent="0.25">
      <c r="A724" s="29">
        <f t="shared" si="45"/>
        <v>-1</v>
      </c>
      <c r="B724" s="86">
        <v>652</v>
      </c>
      <c r="C724" s="86">
        <v>0</v>
      </c>
      <c r="D724" s="84">
        <f>IF(A724=1, VLOOKUP(E724,'K Bracing'!$A$1:$F$6,MATCH(F724,'K Bracing'!$A$1:'K Bracing'!$F$1,0),FALSE),99999)</f>
        <v>99999</v>
      </c>
      <c r="E724" s="86" t="s">
        <v>27</v>
      </c>
      <c r="F724" s="86" t="s">
        <v>27</v>
      </c>
      <c r="G724" s="86">
        <f t="shared" si="46"/>
        <v>0</v>
      </c>
      <c r="I724" s="29">
        <f t="shared" si="47"/>
        <v>-1</v>
      </c>
      <c r="J724" s="86">
        <v>652</v>
      </c>
      <c r="K724" s="86">
        <v>0</v>
      </c>
      <c r="L724" s="84">
        <f>IF(I724=1,VLOOKUP(M724,'K Bracing'!$A$1:$F$6,MATCH(N724,'K Bracing'!$A$1:'K Bracing'!$F$1,0),FALSE), 99999)</f>
        <v>99999</v>
      </c>
      <c r="M724" s="86" t="s">
        <v>27</v>
      </c>
      <c r="N724" s="86" t="s">
        <v>27</v>
      </c>
      <c r="O724" s="86">
        <f t="shared" si="48"/>
        <v>0</v>
      </c>
      <c r="Q724" s="63"/>
      <c r="AD724" s="63"/>
    </row>
    <row r="725" spans="1:30" x14ac:dyDescent="0.25">
      <c r="A725" s="29">
        <f t="shared" si="45"/>
        <v>-1</v>
      </c>
      <c r="B725" s="86">
        <v>653</v>
      </c>
      <c r="C725" s="86">
        <v>0</v>
      </c>
      <c r="D725" s="84">
        <f>IF(A725=1, VLOOKUP(E725,'K Bracing'!$A$1:$F$6,MATCH(F725,'K Bracing'!$A$1:'K Bracing'!$F$1,0),FALSE),99999)</f>
        <v>99999</v>
      </c>
      <c r="E725" s="86" t="s">
        <v>27</v>
      </c>
      <c r="F725" s="86" t="s">
        <v>27</v>
      </c>
      <c r="G725" s="86">
        <f t="shared" si="46"/>
        <v>0</v>
      </c>
      <c r="I725" s="29">
        <f t="shared" si="47"/>
        <v>-1</v>
      </c>
      <c r="J725" s="86">
        <v>653</v>
      </c>
      <c r="K725" s="86">
        <v>0</v>
      </c>
      <c r="L725" s="84">
        <f>IF(I725=1,VLOOKUP(M725,'K Bracing'!$A$1:$F$6,MATCH(N725,'K Bracing'!$A$1:'K Bracing'!$F$1,0),FALSE), 99999)</f>
        <v>99999</v>
      </c>
      <c r="M725" s="86" t="s">
        <v>27</v>
      </c>
      <c r="N725" s="86" t="s">
        <v>27</v>
      </c>
      <c r="O725" s="86">
        <f t="shared" si="48"/>
        <v>0</v>
      </c>
      <c r="Q725" s="63"/>
      <c r="AD725" s="63"/>
    </row>
    <row r="726" spans="1:30" x14ac:dyDescent="0.25">
      <c r="A726" s="29">
        <f t="shared" si="45"/>
        <v>-1</v>
      </c>
      <c r="B726" s="86">
        <v>654</v>
      </c>
      <c r="C726" s="86">
        <v>0</v>
      </c>
      <c r="D726" s="84">
        <f>IF(A726=1, VLOOKUP(E726,'K Bracing'!$A$1:$F$6,MATCH(F726,'K Bracing'!$A$1:'K Bracing'!$F$1,0),FALSE),99999)</f>
        <v>99999</v>
      </c>
      <c r="E726" s="86" t="s">
        <v>27</v>
      </c>
      <c r="F726" s="86" t="s">
        <v>27</v>
      </c>
      <c r="G726" s="86">
        <f t="shared" si="46"/>
        <v>0</v>
      </c>
      <c r="I726" s="29">
        <f t="shared" si="47"/>
        <v>-1</v>
      </c>
      <c r="J726" s="86">
        <v>654</v>
      </c>
      <c r="K726" s="86">
        <v>0</v>
      </c>
      <c r="L726" s="84">
        <f>IF(I726=1,VLOOKUP(M726,'K Bracing'!$A$1:$F$6,MATCH(N726,'K Bracing'!$A$1:'K Bracing'!$F$1,0),FALSE), 99999)</f>
        <v>99999</v>
      </c>
      <c r="M726" s="86" t="s">
        <v>27</v>
      </c>
      <c r="N726" s="86" t="s">
        <v>27</v>
      </c>
      <c r="O726" s="86">
        <f t="shared" si="48"/>
        <v>0</v>
      </c>
      <c r="Q726" s="63"/>
      <c r="AD726" s="63"/>
    </row>
    <row r="727" spans="1:30" x14ac:dyDescent="0.25">
      <c r="A727" s="29">
        <f t="shared" si="45"/>
        <v>-1</v>
      </c>
      <c r="B727" s="86">
        <v>655</v>
      </c>
      <c r="C727" s="86">
        <v>0</v>
      </c>
      <c r="D727" s="84">
        <f>IF(A727=1, VLOOKUP(E727,'K Bracing'!$A$1:$F$6,MATCH(F727,'K Bracing'!$A$1:'K Bracing'!$F$1,0),FALSE),99999)</f>
        <v>99999</v>
      </c>
      <c r="E727" s="86" t="s">
        <v>27</v>
      </c>
      <c r="F727" s="86" t="s">
        <v>27</v>
      </c>
      <c r="G727" s="86">
        <f t="shared" si="46"/>
        <v>0</v>
      </c>
      <c r="I727" s="29">
        <f t="shared" si="47"/>
        <v>-1</v>
      </c>
      <c r="J727" s="86">
        <v>655</v>
      </c>
      <c r="K727" s="86">
        <v>0</v>
      </c>
      <c r="L727" s="84">
        <f>IF(I727=1,VLOOKUP(M727,'K Bracing'!$A$1:$F$6,MATCH(N727,'K Bracing'!$A$1:'K Bracing'!$F$1,0),FALSE), 99999)</f>
        <v>99999</v>
      </c>
      <c r="M727" s="86" t="s">
        <v>27</v>
      </c>
      <c r="N727" s="86" t="s">
        <v>27</v>
      </c>
      <c r="O727" s="86">
        <f t="shared" si="48"/>
        <v>0</v>
      </c>
      <c r="Q727" s="63"/>
      <c r="AD727" s="63"/>
    </row>
    <row r="728" spans="1:30" x14ac:dyDescent="0.25">
      <c r="A728" s="29">
        <f t="shared" si="45"/>
        <v>-1</v>
      </c>
      <c r="B728" s="86">
        <v>656</v>
      </c>
      <c r="C728" s="86">
        <v>0</v>
      </c>
      <c r="D728" s="84">
        <f>IF(A728=1, VLOOKUP(E728,'K Bracing'!$A$1:$F$6,MATCH(F728,'K Bracing'!$A$1:'K Bracing'!$F$1,0),FALSE),99999)</f>
        <v>99999</v>
      </c>
      <c r="E728" s="86" t="s">
        <v>27</v>
      </c>
      <c r="F728" s="86" t="s">
        <v>27</v>
      </c>
      <c r="G728" s="86">
        <f t="shared" si="46"/>
        <v>0</v>
      </c>
      <c r="I728" s="29">
        <f t="shared" si="47"/>
        <v>-1</v>
      </c>
      <c r="J728" s="86">
        <v>656</v>
      </c>
      <c r="K728" s="86">
        <v>0</v>
      </c>
      <c r="L728" s="84">
        <f>IF(I728=1,VLOOKUP(M728,'K Bracing'!$A$1:$F$6,MATCH(N728,'K Bracing'!$A$1:'K Bracing'!$F$1,0),FALSE), 99999)</f>
        <v>99999</v>
      </c>
      <c r="M728" s="86" t="s">
        <v>27</v>
      </c>
      <c r="N728" s="86" t="s">
        <v>27</v>
      </c>
      <c r="O728" s="86">
        <f t="shared" si="48"/>
        <v>0</v>
      </c>
      <c r="Q728" s="63"/>
      <c r="AD728" s="63"/>
    </row>
    <row r="729" spans="1:30" x14ac:dyDescent="0.25">
      <c r="A729" s="29">
        <f t="shared" si="45"/>
        <v>-1</v>
      </c>
      <c r="B729" s="86">
        <v>657</v>
      </c>
      <c r="C729" s="86">
        <v>0</v>
      </c>
      <c r="D729" s="84">
        <f>IF(A729=1, VLOOKUP(E729,'K Bracing'!$A$1:$F$6,MATCH(F729,'K Bracing'!$A$1:'K Bracing'!$F$1,0),FALSE),99999)</f>
        <v>99999</v>
      </c>
      <c r="E729" s="86" t="s">
        <v>27</v>
      </c>
      <c r="F729" s="86" t="s">
        <v>27</v>
      </c>
      <c r="G729" s="86">
        <f t="shared" si="46"/>
        <v>0</v>
      </c>
      <c r="I729" s="29">
        <f t="shared" si="47"/>
        <v>-1</v>
      </c>
      <c r="J729" s="86">
        <v>657</v>
      </c>
      <c r="K729" s="86">
        <v>0</v>
      </c>
      <c r="L729" s="84">
        <f>IF(I729=1,VLOOKUP(M729,'K Bracing'!$A$1:$F$6,MATCH(N729,'K Bracing'!$A$1:'K Bracing'!$F$1,0),FALSE), 99999)</f>
        <v>99999</v>
      </c>
      <c r="M729" s="86" t="s">
        <v>27</v>
      </c>
      <c r="N729" s="86" t="s">
        <v>27</v>
      </c>
      <c r="O729" s="86">
        <f t="shared" si="48"/>
        <v>0</v>
      </c>
      <c r="Q729" s="63"/>
      <c r="AD729" s="63"/>
    </row>
    <row r="730" spans="1:30" x14ac:dyDescent="0.25">
      <c r="A730" s="29">
        <f t="shared" si="45"/>
        <v>-1</v>
      </c>
      <c r="B730" s="86">
        <v>658</v>
      </c>
      <c r="C730" s="86">
        <v>0</v>
      </c>
      <c r="D730" s="84">
        <f>IF(A730=1, VLOOKUP(E730,'K Bracing'!$A$1:$F$6,MATCH(F730,'K Bracing'!$A$1:'K Bracing'!$F$1,0),FALSE),99999)</f>
        <v>99999</v>
      </c>
      <c r="E730" s="86" t="s">
        <v>27</v>
      </c>
      <c r="F730" s="86" t="s">
        <v>27</v>
      </c>
      <c r="G730" s="86">
        <f t="shared" si="46"/>
        <v>0</v>
      </c>
      <c r="I730" s="29">
        <f t="shared" si="47"/>
        <v>-1</v>
      </c>
      <c r="J730" s="86">
        <v>658</v>
      </c>
      <c r="K730" s="86">
        <v>0</v>
      </c>
      <c r="L730" s="84">
        <f>IF(I730=1,VLOOKUP(M730,'K Bracing'!$A$1:$F$6,MATCH(N730,'K Bracing'!$A$1:'K Bracing'!$F$1,0),FALSE), 99999)</f>
        <v>99999</v>
      </c>
      <c r="M730" s="86" t="s">
        <v>27</v>
      </c>
      <c r="N730" s="86" t="s">
        <v>27</v>
      </c>
      <c r="O730" s="86">
        <f t="shared" si="48"/>
        <v>0</v>
      </c>
      <c r="Q730" s="63"/>
      <c r="AD730" s="63"/>
    </row>
    <row r="731" spans="1:30" x14ac:dyDescent="0.25">
      <c r="A731" s="29">
        <f t="shared" si="45"/>
        <v>-1</v>
      </c>
      <c r="B731" s="86">
        <v>659</v>
      </c>
      <c r="C731" s="86">
        <v>0</v>
      </c>
      <c r="D731" s="84">
        <f>IF(A731=1, VLOOKUP(E731,'K Bracing'!$A$1:$F$6,MATCH(F731,'K Bracing'!$A$1:'K Bracing'!$F$1,0),FALSE),99999)</f>
        <v>99999</v>
      </c>
      <c r="E731" s="86" t="s">
        <v>27</v>
      </c>
      <c r="F731" s="86" t="s">
        <v>27</v>
      </c>
      <c r="G731" s="86">
        <f t="shared" si="46"/>
        <v>0</v>
      </c>
      <c r="I731" s="29">
        <f t="shared" si="47"/>
        <v>-1</v>
      </c>
      <c r="J731" s="86">
        <v>659</v>
      </c>
      <c r="K731" s="86">
        <v>0</v>
      </c>
      <c r="L731" s="84">
        <f>IF(I731=1,VLOOKUP(M731,'K Bracing'!$A$1:$F$6,MATCH(N731,'K Bracing'!$A$1:'K Bracing'!$F$1,0),FALSE), 99999)</f>
        <v>99999</v>
      </c>
      <c r="M731" s="86" t="s">
        <v>27</v>
      </c>
      <c r="N731" s="86" t="s">
        <v>27</v>
      </c>
      <c r="O731" s="86">
        <f t="shared" si="48"/>
        <v>0</v>
      </c>
      <c r="Q731" s="63"/>
      <c r="AD731" s="63"/>
    </row>
    <row r="732" spans="1:30" x14ac:dyDescent="0.25">
      <c r="A732" s="29">
        <f t="shared" si="45"/>
        <v>-1</v>
      </c>
      <c r="B732" s="86">
        <v>660</v>
      </c>
      <c r="C732" s="86">
        <v>0</v>
      </c>
      <c r="D732" s="84">
        <f>IF(A732=1, VLOOKUP(E732,'K Bracing'!$A$1:$F$6,MATCH(F732,'K Bracing'!$A$1:'K Bracing'!$F$1,0),FALSE),99999)</f>
        <v>99999</v>
      </c>
      <c r="E732" s="86" t="s">
        <v>27</v>
      </c>
      <c r="F732" s="86" t="s">
        <v>27</v>
      </c>
      <c r="G732" s="86">
        <f t="shared" si="46"/>
        <v>0</v>
      </c>
      <c r="I732" s="29">
        <f t="shared" si="47"/>
        <v>-1</v>
      </c>
      <c r="J732" s="86">
        <v>660</v>
      </c>
      <c r="K732" s="86">
        <v>0</v>
      </c>
      <c r="L732" s="84">
        <f>IF(I732=1,VLOOKUP(M732,'K Bracing'!$A$1:$F$6,MATCH(N732,'K Bracing'!$A$1:'K Bracing'!$F$1,0),FALSE), 99999)</f>
        <v>99999</v>
      </c>
      <c r="M732" s="86" t="s">
        <v>27</v>
      </c>
      <c r="N732" s="86" t="s">
        <v>27</v>
      </c>
      <c r="O732" s="86">
        <f t="shared" si="48"/>
        <v>0</v>
      </c>
      <c r="Q732" s="63"/>
      <c r="AD732" s="63"/>
    </row>
    <row r="733" spans="1:30" x14ac:dyDescent="0.25">
      <c r="A733" s="29">
        <f t="shared" si="45"/>
        <v>-1</v>
      </c>
      <c r="B733" s="86">
        <v>661</v>
      </c>
      <c r="C733" s="86">
        <v>0</v>
      </c>
      <c r="D733" s="84">
        <f>IF(A733=1, VLOOKUP(E733,'K Bracing'!$A$1:$F$6,MATCH(F733,'K Bracing'!$A$1:'K Bracing'!$F$1,0),FALSE),99999)</f>
        <v>99999</v>
      </c>
      <c r="E733" s="86" t="s">
        <v>27</v>
      </c>
      <c r="F733" s="86" t="s">
        <v>27</v>
      </c>
      <c r="G733" s="86">
        <f t="shared" si="46"/>
        <v>0</v>
      </c>
      <c r="I733" s="29">
        <f t="shared" si="47"/>
        <v>-1</v>
      </c>
      <c r="J733" s="86">
        <v>661</v>
      </c>
      <c r="K733" s="86">
        <v>0</v>
      </c>
      <c r="L733" s="84">
        <f>IF(I733=1,VLOOKUP(M733,'K Bracing'!$A$1:$F$6,MATCH(N733,'K Bracing'!$A$1:'K Bracing'!$F$1,0),FALSE), 99999)</f>
        <v>99999</v>
      </c>
      <c r="M733" s="86" t="s">
        <v>27</v>
      </c>
      <c r="N733" s="86" t="s">
        <v>27</v>
      </c>
      <c r="O733" s="86">
        <f t="shared" si="48"/>
        <v>0</v>
      </c>
      <c r="Q733" s="63"/>
      <c r="AD733" s="63"/>
    </row>
    <row r="734" spans="1:30" x14ac:dyDescent="0.25">
      <c r="A734" s="29">
        <f t="shared" si="45"/>
        <v>-1</v>
      </c>
      <c r="B734" s="86">
        <v>662</v>
      </c>
      <c r="C734" s="86">
        <v>0</v>
      </c>
      <c r="D734" s="84">
        <f>IF(A734=1, VLOOKUP(E734,'K Bracing'!$A$1:$F$6,MATCH(F734,'K Bracing'!$A$1:'K Bracing'!$F$1,0),FALSE),99999)</f>
        <v>99999</v>
      </c>
      <c r="E734" s="86" t="s">
        <v>27</v>
      </c>
      <c r="F734" s="86" t="s">
        <v>27</v>
      </c>
      <c r="G734" s="86">
        <f t="shared" si="46"/>
        <v>0</v>
      </c>
      <c r="I734" s="29">
        <f t="shared" si="47"/>
        <v>-1</v>
      </c>
      <c r="J734" s="86">
        <v>662</v>
      </c>
      <c r="K734" s="86">
        <v>0</v>
      </c>
      <c r="L734" s="84">
        <f>IF(I734=1,VLOOKUP(M734,'K Bracing'!$A$1:$F$6,MATCH(N734,'K Bracing'!$A$1:'K Bracing'!$F$1,0),FALSE), 99999)</f>
        <v>99999</v>
      </c>
      <c r="M734" s="86" t="s">
        <v>27</v>
      </c>
      <c r="N734" s="86" t="s">
        <v>27</v>
      </c>
      <c r="O734" s="86">
        <f t="shared" si="48"/>
        <v>0</v>
      </c>
      <c r="Q734" s="63"/>
      <c r="AD734" s="63"/>
    </row>
    <row r="735" spans="1:30" x14ac:dyDescent="0.25">
      <c r="A735" s="29">
        <f t="shared" si="45"/>
        <v>-1</v>
      </c>
      <c r="B735" s="86">
        <v>663</v>
      </c>
      <c r="C735" s="86">
        <v>0</v>
      </c>
      <c r="D735" s="84">
        <f>IF(A735=1, VLOOKUP(E735,'K Bracing'!$A$1:$F$6,MATCH(F735,'K Bracing'!$A$1:'K Bracing'!$F$1,0),FALSE),99999)</f>
        <v>99999</v>
      </c>
      <c r="E735" s="86" t="s">
        <v>27</v>
      </c>
      <c r="F735" s="86" t="s">
        <v>27</v>
      </c>
      <c r="G735" s="86">
        <f t="shared" si="46"/>
        <v>0</v>
      </c>
      <c r="I735" s="29">
        <f t="shared" si="47"/>
        <v>-1</v>
      </c>
      <c r="J735" s="86">
        <v>663</v>
      </c>
      <c r="K735" s="86">
        <v>0</v>
      </c>
      <c r="L735" s="84">
        <f>IF(I735=1,VLOOKUP(M735,'K Bracing'!$A$1:$F$6,MATCH(N735,'K Bracing'!$A$1:'K Bracing'!$F$1,0),FALSE), 99999)</f>
        <v>99999</v>
      </c>
      <c r="M735" s="86" t="s">
        <v>27</v>
      </c>
      <c r="N735" s="86" t="s">
        <v>27</v>
      </c>
      <c r="O735" s="86">
        <f t="shared" si="48"/>
        <v>0</v>
      </c>
      <c r="Q735" s="63"/>
      <c r="AD735" s="63"/>
    </row>
    <row r="736" spans="1:30" x14ac:dyDescent="0.25">
      <c r="A736" s="29">
        <f t="shared" si="45"/>
        <v>-1</v>
      </c>
      <c r="B736" s="86">
        <v>664</v>
      </c>
      <c r="C736" s="86">
        <v>0</v>
      </c>
      <c r="D736" s="84">
        <f>IF(A736=1, VLOOKUP(E736,'K Bracing'!$A$1:$F$6,MATCH(F736,'K Bracing'!$A$1:'K Bracing'!$F$1,0),FALSE),99999)</f>
        <v>99999</v>
      </c>
      <c r="E736" s="86" t="s">
        <v>27</v>
      </c>
      <c r="F736" s="86" t="s">
        <v>27</v>
      </c>
      <c r="G736" s="86">
        <f t="shared" si="46"/>
        <v>0</v>
      </c>
      <c r="I736" s="29">
        <f t="shared" si="47"/>
        <v>-1</v>
      </c>
      <c r="J736" s="86">
        <v>664</v>
      </c>
      <c r="K736" s="86">
        <v>0</v>
      </c>
      <c r="L736" s="84">
        <f>IF(I736=1,VLOOKUP(M736,'K Bracing'!$A$1:$F$6,MATCH(N736,'K Bracing'!$A$1:'K Bracing'!$F$1,0),FALSE), 99999)</f>
        <v>99999</v>
      </c>
      <c r="M736" s="86" t="s">
        <v>27</v>
      </c>
      <c r="N736" s="86" t="s">
        <v>27</v>
      </c>
      <c r="O736" s="86">
        <f t="shared" si="48"/>
        <v>0</v>
      </c>
      <c r="Q736" s="63"/>
      <c r="AD736" s="63"/>
    </row>
    <row r="737" spans="1:30" x14ac:dyDescent="0.25">
      <c r="A737" s="29">
        <f t="shared" si="45"/>
        <v>-1</v>
      </c>
      <c r="B737" s="86">
        <v>665</v>
      </c>
      <c r="C737" s="86">
        <v>0</v>
      </c>
      <c r="D737" s="84">
        <f>IF(A737=1, VLOOKUP(E737,'K Bracing'!$A$1:$F$6,MATCH(F737,'K Bracing'!$A$1:'K Bracing'!$F$1,0),FALSE),99999)</f>
        <v>99999</v>
      </c>
      <c r="E737" s="86" t="s">
        <v>27</v>
      </c>
      <c r="F737" s="86" t="s">
        <v>27</v>
      </c>
      <c r="G737" s="86">
        <f t="shared" si="46"/>
        <v>0</v>
      </c>
      <c r="I737" s="29">
        <f t="shared" si="47"/>
        <v>-1</v>
      </c>
      <c r="J737" s="86">
        <v>665</v>
      </c>
      <c r="K737" s="86">
        <v>0</v>
      </c>
      <c r="L737" s="84">
        <f>IF(I737=1,VLOOKUP(M737,'K Bracing'!$A$1:$F$6,MATCH(N737,'K Bracing'!$A$1:'K Bracing'!$F$1,0),FALSE), 99999)</f>
        <v>99999</v>
      </c>
      <c r="M737" s="86" t="s">
        <v>27</v>
      </c>
      <c r="N737" s="86" t="s">
        <v>27</v>
      </c>
      <c r="O737" s="86">
        <f t="shared" si="48"/>
        <v>0</v>
      </c>
      <c r="Q737" s="63"/>
      <c r="AD737" s="63"/>
    </row>
    <row r="738" spans="1:30" x14ac:dyDescent="0.25">
      <c r="A738" s="29">
        <f t="shared" si="45"/>
        <v>-1</v>
      </c>
      <c r="B738" s="86">
        <v>666</v>
      </c>
      <c r="C738" s="86">
        <v>0</v>
      </c>
      <c r="D738" s="84">
        <f>IF(A738=1, VLOOKUP(E738,'K Bracing'!$A$1:$F$6,MATCH(F738,'K Bracing'!$A$1:'K Bracing'!$F$1,0),FALSE),99999)</f>
        <v>99999</v>
      </c>
      <c r="E738" s="86" t="s">
        <v>27</v>
      </c>
      <c r="F738" s="86" t="s">
        <v>27</v>
      </c>
      <c r="G738" s="86">
        <f t="shared" si="46"/>
        <v>0</v>
      </c>
      <c r="I738" s="29">
        <f t="shared" si="47"/>
        <v>-1</v>
      </c>
      <c r="J738" s="86">
        <v>666</v>
      </c>
      <c r="K738" s="86">
        <v>0</v>
      </c>
      <c r="L738" s="84">
        <f>IF(I738=1,VLOOKUP(M738,'K Bracing'!$A$1:$F$6,MATCH(N738,'K Bracing'!$A$1:'K Bracing'!$F$1,0),FALSE), 99999)</f>
        <v>99999</v>
      </c>
      <c r="M738" s="86" t="s">
        <v>27</v>
      </c>
      <c r="N738" s="86" t="s">
        <v>27</v>
      </c>
      <c r="O738" s="86">
        <f t="shared" si="48"/>
        <v>0</v>
      </c>
      <c r="Q738" s="63"/>
      <c r="AD738" s="63"/>
    </row>
    <row r="739" spans="1:30" x14ac:dyDescent="0.25">
      <c r="A739" s="29">
        <f t="shared" si="45"/>
        <v>-1</v>
      </c>
      <c r="B739" s="86">
        <v>667</v>
      </c>
      <c r="C739" s="86">
        <v>0</v>
      </c>
      <c r="D739" s="84">
        <f>IF(A739=1, VLOOKUP(E739,'K Bracing'!$A$1:$F$6,MATCH(F739,'K Bracing'!$A$1:'K Bracing'!$F$1,0),FALSE),99999)</f>
        <v>99999</v>
      </c>
      <c r="E739" s="86" t="s">
        <v>27</v>
      </c>
      <c r="F739" s="86" t="s">
        <v>27</v>
      </c>
      <c r="G739" s="86">
        <f t="shared" si="46"/>
        <v>0</v>
      </c>
      <c r="I739" s="29">
        <f t="shared" si="47"/>
        <v>-1</v>
      </c>
      <c r="J739" s="86">
        <v>667</v>
      </c>
      <c r="K739" s="86">
        <v>0</v>
      </c>
      <c r="L739" s="84">
        <f>IF(I739=1,VLOOKUP(M739,'K Bracing'!$A$1:$F$6,MATCH(N739,'K Bracing'!$A$1:'K Bracing'!$F$1,0),FALSE), 99999)</f>
        <v>99999</v>
      </c>
      <c r="M739" s="86" t="s">
        <v>27</v>
      </c>
      <c r="N739" s="86" t="s">
        <v>27</v>
      </c>
      <c r="O739" s="86">
        <f t="shared" si="48"/>
        <v>0</v>
      </c>
      <c r="Q739" s="63"/>
      <c r="AD739" s="63"/>
    </row>
    <row r="740" spans="1:30" x14ac:dyDescent="0.25">
      <c r="A740" s="29">
        <f t="shared" si="45"/>
        <v>-1</v>
      </c>
      <c r="B740" s="86">
        <v>668</v>
      </c>
      <c r="C740" s="86">
        <v>0</v>
      </c>
      <c r="D740" s="84">
        <f>IF(A740=1, VLOOKUP(E740,'K Bracing'!$A$1:$F$6,MATCH(F740,'K Bracing'!$A$1:'K Bracing'!$F$1,0),FALSE),99999)</f>
        <v>99999</v>
      </c>
      <c r="E740" s="86" t="s">
        <v>27</v>
      </c>
      <c r="F740" s="86" t="s">
        <v>27</v>
      </c>
      <c r="G740" s="86">
        <f t="shared" si="46"/>
        <v>0</v>
      </c>
      <c r="I740" s="29">
        <f t="shared" si="47"/>
        <v>-1</v>
      </c>
      <c r="J740" s="86">
        <v>668</v>
      </c>
      <c r="K740" s="86">
        <v>0</v>
      </c>
      <c r="L740" s="84">
        <f>IF(I740=1,VLOOKUP(M740,'K Bracing'!$A$1:$F$6,MATCH(N740,'K Bracing'!$A$1:'K Bracing'!$F$1,0),FALSE), 99999)</f>
        <v>99999</v>
      </c>
      <c r="M740" s="86" t="s">
        <v>27</v>
      </c>
      <c r="N740" s="86" t="s">
        <v>27</v>
      </c>
      <c r="O740" s="86">
        <f t="shared" si="48"/>
        <v>0</v>
      </c>
      <c r="Q740" s="63"/>
      <c r="AD740" s="63"/>
    </row>
    <row r="741" spans="1:30" x14ac:dyDescent="0.25">
      <c r="A741" s="29">
        <f t="shared" si="45"/>
        <v>-1</v>
      </c>
      <c r="B741" s="86">
        <v>669</v>
      </c>
      <c r="C741" s="86">
        <v>0</v>
      </c>
      <c r="D741" s="84">
        <f>IF(A741=1, VLOOKUP(E741,'K Bracing'!$A$1:$F$6,MATCH(F741,'K Bracing'!$A$1:'K Bracing'!$F$1,0),FALSE),99999)</f>
        <v>99999</v>
      </c>
      <c r="E741" s="86" t="s">
        <v>27</v>
      </c>
      <c r="F741" s="86" t="s">
        <v>27</v>
      </c>
      <c r="G741" s="86">
        <f t="shared" si="46"/>
        <v>0</v>
      </c>
      <c r="I741" s="29">
        <f t="shared" si="47"/>
        <v>-1</v>
      </c>
      <c r="J741" s="86">
        <v>669</v>
      </c>
      <c r="K741" s="86">
        <v>0</v>
      </c>
      <c r="L741" s="84">
        <f>IF(I741=1,VLOOKUP(M741,'K Bracing'!$A$1:$F$6,MATCH(N741,'K Bracing'!$A$1:'K Bracing'!$F$1,0),FALSE), 99999)</f>
        <v>99999</v>
      </c>
      <c r="M741" s="86" t="s">
        <v>27</v>
      </c>
      <c r="N741" s="86" t="s">
        <v>27</v>
      </c>
      <c r="O741" s="86">
        <f t="shared" si="48"/>
        <v>0</v>
      </c>
      <c r="Q741" s="63"/>
      <c r="AD741" s="63"/>
    </row>
    <row r="742" spans="1:30" x14ac:dyDescent="0.25">
      <c r="A742" s="29">
        <f t="shared" si="45"/>
        <v>-1</v>
      </c>
      <c r="B742" s="86">
        <v>670</v>
      </c>
      <c r="C742" s="86">
        <v>0</v>
      </c>
      <c r="D742" s="84">
        <f>IF(A742=1, VLOOKUP(E742,'K Bracing'!$A$1:$F$6,MATCH(F742,'K Bracing'!$A$1:'K Bracing'!$F$1,0),FALSE),99999)</f>
        <v>99999</v>
      </c>
      <c r="E742" s="86" t="s">
        <v>27</v>
      </c>
      <c r="F742" s="86" t="s">
        <v>27</v>
      </c>
      <c r="G742" s="86">
        <f t="shared" si="46"/>
        <v>0</v>
      </c>
      <c r="I742" s="29">
        <f t="shared" si="47"/>
        <v>-1</v>
      </c>
      <c r="J742" s="86">
        <v>670</v>
      </c>
      <c r="K742" s="86">
        <v>0</v>
      </c>
      <c r="L742" s="84">
        <f>IF(I742=1,VLOOKUP(M742,'K Bracing'!$A$1:$F$6,MATCH(N742,'K Bracing'!$A$1:'K Bracing'!$F$1,0),FALSE), 99999)</f>
        <v>99999</v>
      </c>
      <c r="M742" s="86" t="s">
        <v>27</v>
      </c>
      <c r="N742" s="86" t="s">
        <v>27</v>
      </c>
      <c r="O742" s="86">
        <f t="shared" si="48"/>
        <v>0</v>
      </c>
      <c r="Q742" s="63"/>
      <c r="AD742" s="63"/>
    </row>
    <row r="743" spans="1:30" x14ac:dyDescent="0.25">
      <c r="A743" s="29">
        <f t="shared" si="45"/>
        <v>-1</v>
      </c>
      <c r="B743" s="86">
        <v>671</v>
      </c>
      <c r="C743" s="86">
        <v>0</v>
      </c>
      <c r="D743" s="84">
        <f>IF(A743=1, VLOOKUP(E743,'K Bracing'!$A$1:$F$6,MATCH(F743,'K Bracing'!$A$1:'K Bracing'!$F$1,0),FALSE),99999)</f>
        <v>99999</v>
      </c>
      <c r="E743" s="86" t="s">
        <v>27</v>
      </c>
      <c r="F743" s="86" t="s">
        <v>27</v>
      </c>
      <c r="G743" s="86">
        <f t="shared" si="46"/>
        <v>0</v>
      </c>
      <c r="I743" s="29">
        <f t="shared" si="47"/>
        <v>-1</v>
      </c>
      <c r="J743" s="86">
        <v>671</v>
      </c>
      <c r="K743" s="86">
        <v>0</v>
      </c>
      <c r="L743" s="84">
        <f>IF(I743=1,VLOOKUP(M743,'K Bracing'!$A$1:$F$6,MATCH(N743,'K Bracing'!$A$1:'K Bracing'!$F$1,0),FALSE), 99999)</f>
        <v>99999</v>
      </c>
      <c r="M743" s="86" t="s">
        <v>27</v>
      </c>
      <c r="N743" s="86" t="s">
        <v>27</v>
      </c>
      <c r="O743" s="86">
        <f t="shared" si="48"/>
        <v>0</v>
      </c>
      <c r="Q743" s="63"/>
      <c r="AD743" s="63"/>
    </row>
    <row r="744" spans="1:30" x14ac:dyDescent="0.25">
      <c r="A744" s="29">
        <f t="shared" si="45"/>
        <v>-1</v>
      </c>
      <c r="B744" s="86">
        <v>672</v>
      </c>
      <c r="C744" s="86">
        <v>0</v>
      </c>
      <c r="D744" s="84">
        <f>IF(A744=1, VLOOKUP(E744,'K Bracing'!$A$1:$F$6,MATCH(F744,'K Bracing'!$A$1:'K Bracing'!$F$1,0),FALSE),99999)</f>
        <v>99999</v>
      </c>
      <c r="E744" s="86" t="s">
        <v>27</v>
      </c>
      <c r="F744" s="86" t="s">
        <v>27</v>
      </c>
      <c r="G744" s="86">
        <f t="shared" si="46"/>
        <v>0</v>
      </c>
      <c r="I744" s="29">
        <f t="shared" si="47"/>
        <v>-1</v>
      </c>
      <c r="J744" s="86">
        <v>672</v>
      </c>
      <c r="K744" s="86">
        <v>0</v>
      </c>
      <c r="L744" s="84">
        <f>IF(I744=1,VLOOKUP(M744,'K Bracing'!$A$1:$F$6,MATCH(N744,'K Bracing'!$A$1:'K Bracing'!$F$1,0),FALSE), 99999)</f>
        <v>99999</v>
      </c>
      <c r="M744" s="86" t="s">
        <v>27</v>
      </c>
      <c r="N744" s="86" t="s">
        <v>27</v>
      </c>
      <c r="O744" s="86">
        <f t="shared" si="48"/>
        <v>0</v>
      </c>
      <c r="Q744" s="63"/>
      <c r="AD744" s="63"/>
    </row>
    <row r="745" spans="1:30" x14ac:dyDescent="0.25">
      <c r="A745" s="29">
        <f t="shared" si="45"/>
        <v>-1</v>
      </c>
      <c r="B745" s="86">
        <v>673</v>
      </c>
      <c r="C745" s="86">
        <v>0</v>
      </c>
      <c r="D745" s="84">
        <f>IF(A745=1, VLOOKUP(E745,'K Bracing'!$A$1:$F$6,MATCH(F745,'K Bracing'!$A$1:'K Bracing'!$F$1,0),FALSE),99999)</f>
        <v>99999</v>
      </c>
      <c r="E745" s="86" t="s">
        <v>27</v>
      </c>
      <c r="F745" s="86" t="s">
        <v>27</v>
      </c>
      <c r="G745" s="86">
        <f t="shared" si="46"/>
        <v>0</v>
      </c>
      <c r="I745" s="29">
        <f t="shared" si="47"/>
        <v>-1</v>
      </c>
      <c r="J745" s="86">
        <v>673</v>
      </c>
      <c r="K745" s="86">
        <v>0</v>
      </c>
      <c r="L745" s="84">
        <f>IF(I745=1,VLOOKUP(M745,'K Bracing'!$A$1:$F$6,MATCH(N745,'K Bracing'!$A$1:'K Bracing'!$F$1,0),FALSE), 99999)</f>
        <v>99999</v>
      </c>
      <c r="M745" s="86" t="s">
        <v>27</v>
      </c>
      <c r="N745" s="86" t="s">
        <v>27</v>
      </c>
      <c r="O745" s="86">
        <f t="shared" si="48"/>
        <v>0</v>
      </c>
      <c r="Q745" s="63"/>
      <c r="AD745" s="63"/>
    </row>
    <row r="746" spans="1:30" x14ac:dyDescent="0.25">
      <c r="A746" s="29">
        <f t="shared" si="45"/>
        <v>-1</v>
      </c>
      <c r="B746" s="86">
        <v>674</v>
      </c>
      <c r="C746" s="86">
        <v>0</v>
      </c>
      <c r="D746" s="84">
        <f>IF(A746=1, VLOOKUP(E746,'K Bracing'!$A$1:$F$6,MATCH(F746,'K Bracing'!$A$1:'K Bracing'!$F$1,0),FALSE),99999)</f>
        <v>99999</v>
      </c>
      <c r="E746" s="86" t="s">
        <v>27</v>
      </c>
      <c r="F746" s="86" t="s">
        <v>27</v>
      </c>
      <c r="G746" s="86">
        <f t="shared" si="46"/>
        <v>0</v>
      </c>
      <c r="I746" s="29">
        <f t="shared" si="47"/>
        <v>-1</v>
      </c>
      <c r="J746" s="86">
        <v>674</v>
      </c>
      <c r="K746" s="86">
        <v>0</v>
      </c>
      <c r="L746" s="84">
        <f>IF(I746=1,VLOOKUP(M746,'K Bracing'!$A$1:$F$6,MATCH(N746,'K Bracing'!$A$1:'K Bracing'!$F$1,0),FALSE), 99999)</f>
        <v>99999</v>
      </c>
      <c r="M746" s="86" t="s">
        <v>27</v>
      </c>
      <c r="N746" s="86" t="s">
        <v>27</v>
      </c>
      <c r="O746" s="86">
        <f t="shared" si="48"/>
        <v>0</v>
      </c>
      <c r="Q746" s="63"/>
      <c r="AD746" s="63"/>
    </row>
    <row r="747" spans="1:30" x14ac:dyDescent="0.25">
      <c r="A747" s="29">
        <f t="shared" si="45"/>
        <v>-1</v>
      </c>
      <c r="B747" s="86">
        <v>675</v>
      </c>
      <c r="C747" s="86">
        <v>0</v>
      </c>
      <c r="D747" s="84">
        <f>IF(A747=1, VLOOKUP(E747,'K Bracing'!$A$1:$F$6,MATCH(F747,'K Bracing'!$A$1:'K Bracing'!$F$1,0),FALSE),99999)</f>
        <v>99999</v>
      </c>
      <c r="E747" s="86" t="s">
        <v>27</v>
      </c>
      <c r="F747" s="86" t="s">
        <v>27</v>
      </c>
      <c r="G747" s="86">
        <f t="shared" si="46"/>
        <v>0</v>
      </c>
      <c r="I747" s="29">
        <f t="shared" si="47"/>
        <v>-1</v>
      </c>
      <c r="J747" s="86">
        <v>675</v>
      </c>
      <c r="K747" s="86">
        <v>0</v>
      </c>
      <c r="L747" s="84">
        <f>IF(I747=1,VLOOKUP(M747,'K Bracing'!$A$1:$F$6,MATCH(N747,'K Bracing'!$A$1:'K Bracing'!$F$1,0),FALSE), 99999)</f>
        <v>99999</v>
      </c>
      <c r="M747" s="86" t="s">
        <v>27</v>
      </c>
      <c r="N747" s="86" t="s">
        <v>27</v>
      </c>
      <c r="O747" s="86">
        <f t="shared" si="48"/>
        <v>0</v>
      </c>
      <c r="Q747" s="63"/>
      <c r="AD747" s="63"/>
    </row>
    <row r="748" spans="1:30" x14ac:dyDescent="0.25">
      <c r="A748" s="29">
        <f t="shared" si="45"/>
        <v>-1</v>
      </c>
      <c r="B748" s="86">
        <v>676</v>
      </c>
      <c r="C748" s="86">
        <v>0</v>
      </c>
      <c r="D748" s="84">
        <f>IF(A748=1, VLOOKUP(E748,'K Bracing'!$A$1:$F$6,MATCH(F748,'K Bracing'!$A$1:'K Bracing'!$F$1,0),FALSE),99999)</f>
        <v>99999</v>
      </c>
      <c r="E748" s="86" t="s">
        <v>27</v>
      </c>
      <c r="F748" s="86" t="s">
        <v>27</v>
      </c>
      <c r="G748" s="86">
        <f t="shared" si="46"/>
        <v>0</v>
      </c>
      <c r="I748" s="29">
        <f t="shared" si="47"/>
        <v>-1</v>
      </c>
      <c r="J748" s="86">
        <v>676</v>
      </c>
      <c r="K748" s="86">
        <v>0</v>
      </c>
      <c r="L748" s="84">
        <f>IF(I748=1,VLOOKUP(M748,'K Bracing'!$A$1:$F$6,MATCH(N748,'K Bracing'!$A$1:'K Bracing'!$F$1,0),FALSE), 99999)</f>
        <v>99999</v>
      </c>
      <c r="M748" s="86" t="s">
        <v>27</v>
      </c>
      <c r="N748" s="86" t="s">
        <v>27</v>
      </c>
      <c r="O748" s="86">
        <f t="shared" si="48"/>
        <v>0</v>
      </c>
      <c r="Q748" s="63"/>
      <c r="AD748" s="63"/>
    </row>
    <row r="749" spans="1:30" x14ac:dyDescent="0.25">
      <c r="A749" s="29">
        <f t="shared" si="45"/>
        <v>-1</v>
      </c>
      <c r="B749" s="86">
        <v>677</v>
      </c>
      <c r="C749" s="86">
        <v>0</v>
      </c>
      <c r="D749" s="84">
        <f>IF(A749=1, VLOOKUP(E749,'K Bracing'!$A$1:$F$6,MATCH(F749,'K Bracing'!$A$1:'K Bracing'!$F$1,0),FALSE),99999)</f>
        <v>99999</v>
      </c>
      <c r="E749" s="86" t="s">
        <v>27</v>
      </c>
      <c r="F749" s="86" t="s">
        <v>27</v>
      </c>
      <c r="G749" s="86">
        <f t="shared" si="46"/>
        <v>0</v>
      </c>
      <c r="I749" s="29">
        <f t="shared" si="47"/>
        <v>-1</v>
      </c>
      <c r="J749" s="86">
        <v>677</v>
      </c>
      <c r="K749" s="86">
        <v>0</v>
      </c>
      <c r="L749" s="84">
        <f>IF(I749=1,VLOOKUP(M749,'K Bracing'!$A$1:$F$6,MATCH(N749,'K Bracing'!$A$1:'K Bracing'!$F$1,0),FALSE), 99999)</f>
        <v>99999</v>
      </c>
      <c r="M749" s="86" t="s">
        <v>27</v>
      </c>
      <c r="N749" s="86" t="s">
        <v>27</v>
      </c>
      <c r="O749" s="86">
        <f t="shared" si="48"/>
        <v>0</v>
      </c>
      <c r="Q749" s="63"/>
      <c r="AD749" s="63"/>
    </row>
    <row r="750" spans="1:30" x14ac:dyDescent="0.25">
      <c r="A750" s="29">
        <f t="shared" si="45"/>
        <v>-1</v>
      </c>
      <c r="B750" s="86">
        <v>678</v>
      </c>
      <c r="C750" s="86">
        <v>0</v>
      </c>
      <c r="D750" s="84">
        <f>IF(A750=1, VLOOKUP(E750,'K Bracing'!$A$1:$F$6,MATCH(F750,'K Bracing'!$A$1:'K Bracing'!$F$1,0),FALSE),99999)</f>
        <v>99999</v>
      </c>
      <c r="E750" s="86" t="s">
        <v>27</v>
      </c>
      <c r="F750" s="86" t="s">
        <v>27</v>
      </c>
      <c r="G750" s="86">
        <f t="shared" si="46"/>
        <v>0</v>
      </c>
      <c r="I750" s="29">
        <f t="shared" si="47"/>
        <v>-1</v>
      </c>
      <c r="J750" s="86">
        <v>678</v>
      </c>
      <c r="K750" s="86">
        <v>0</v>
      </c>
      <c r="L750" s="84">
        <f>IF(I750=1,VLOOKUP(M750,'K Bracing'!$A$1:$F$6,MATCH(N750,'K Bracing'!$A$1:'K Bracing'!$F$1,0),FALSE), 99999)</f>
        <v>99999</v>
      </c>
      <c r="M750" s="86" t="s">
        <v>27</v>
      </c>
      <c r="N750" s="86" t="s">
        <v>27</v>
      </c>
      <c r="O750" s="86">
        <f t="shared" si="48"/>
        <v>0</v>
      </c>
      <c r="Q750" s="63"/>
      <c r="AD750" s="63"/>
    </row>
    <row r="751" spans="1:30" x14ac:dyDescent="0.25">
      <c r="A751" s="29">
        <f t="shared" si="45"/>
        <v>-1</v>
      </c>
      <c r="B751" s="86">
        <v>679</v>
      </c>
      <c r="C751" s="86">
        <v>0</v>
      </c>
      <c r="D751" s="84">
        <f>IF(A751=1, VLOOKUP(E751,'K Bracing'!$A$1:$F$6,MATCH(F751,'K Bracing'!$A$1:'K Bracing'!$F$1,0),FALSE),99999)</f>
        <v>99999</v>
      </c>
      <c r="E751" s="86" t="s">
        <v>27</v>
      </c>
      <c r="F751" s="86" t="s">
        <v>27</v>
      </c>
      <c r="G751" s="86">
        <f t="shared" si="46"/>
        <v>0</v>
      </c>
      <c r="I751" s="29">
        <f t="shared" si="47"/>
        <v>-1</v>
      </c>
      <c r="J751" s="86">
        <v>679</v>
      </c>
      <c r="K751" s="86">
        <v>0</v>
      </c>
      <c r="L751" s="84">
        <f>IF(I751=1,VLOOKUP(M751,'K Bracing'!$A$1:$F$6,MATCH(N751,'K Bracing'!$A$1:'K Bracing'!$F$1,0),FALSE), 99999)</f>
        <v>99999</v>
      </c>
      <c r="M751" s="86" t="s">
        <v>27</v>
      </c>
      <c r="N751" s="86" t="s">
        <v>27</v>
      </c>
      <c r="O751" s="86">
        <f t="shared" si="48"/>
        <v>0</v>
      </c>
      <c r="Q751" s="63"/>
      <c r="AD751" s="63"/>
    </row>
    <row r="752" spans="1:30" x14ac:dyDescent="0.25">
      <c r="A752" s="29">
        <f t="shared" si="45"/>
        <v>-1</v>
      </c>
      <c r="B752" s="86">
        <v>680</v>
      </c>
      <c r="C752" s="86">
        <v>0</v>
      </c>
      <c r="D752" s="84">
        <f>IF(A752=1, VLOOKUP(E752,'K Bracing'!$A$1:$F$6,MATCH(F752,'K Bracing'!$A$1:'K Bracing'!$F$1,0),FALSE),99999)</f>
        <v>99999</v>
      </c>
      <c r="E752" s="86" t="s">
        <v>27</v>
      </c>
      <c r="F752" s="86" t="s">
        <v>27</v>
      </c>
      <c r="G752" s="86">
        <f t="shared" si="46"/>
        <v>0</v>
      </c>
      <c r="I752" s="29">
        <f t="shared" si="47"/>
        <v>-1</v>
      </c>
      <c r="J752" s="86">
        <v>680</v>
      </c>
      <c r="K752" s="86">
        <v>0</v>
      </c>
      <c r="L752" s="84">
        <f>IF(I752=1,VLOOKUP(M752,'K Bracing'!$A$1:$F$6,MATCH(N752,'K Bracing'!$A$1:'K Bracing'!$F$1,0),FALSE), 99999)</f>
        <v>99999</v>
      </c>
      <c r="M752" s="86" t="s">
        <v>27</v>
      </c>
      <c r="N752" s="86" t="s">
        <v>27</v>
      </c>
      <c r="O752" s="86">
        <f t="shared" si="48"/>
        <v>0</v>
      </c>
      <c r="Q752" s="63"/>
      <c r="AD752" s="63"/>
    </row>
    <row r="753" spans="1:30" x14ac:dyDescent="0.25">
      <c r="A753" s="29">
        <f t="shared" si="45"/>
        <v>-1</v>
      </c>
      <c r="B753" s="86">
        <v>681</v>
      </c>
      <c r="C753" s="86">
        <v>0</v>
      </c>
      <c r="D753" s="84">
        <f>IF(A753=1, VLOOKUP(E753,'K Bracing'!$A$1:$F$6,MATCH(F753,'K Bracing'!$A$1:'K Bracing'!$F$1,0),FALSE),99999)</f>
        <v>99999</v>
      </c>
      <c r="E753" s="86" t="s">
        <v>27</v>
      </c>
      <c r="F753" s="86" t="s">
        <v>27</v>
      </c>
      <c r="G753" s="86">
        <f t="shared" si="46"/>
        <v>0</v>
      </c>
      <c r="I753" s="29">
        <f t="shared" si="47"/>
        <v>-1</v>
      </c>
      <c r="J753" s="86">
        <v>681</v>
      </c>
      <c r="K753" s="86">
        <v>0</v>
      </c>
      <c r="L753" s="84">
        <f>IF(I753=1,VLOOKUP(M753,'K Bracing'!$A$1:$F$6,MATCH(N753,'K Bracing'!$A$1:'K Bracing'!$F$1,0),FALSE), 99999)</f>
        <v>99999</v>
      </c>
      <c r="M753" s="86" t="s">
        <v>27</v>
      </c>
      <c r="N753" s="86" t="s">
        <v>27</v>
      </c>
      <c r="O753" s="86">
        <f t="shared" si="48"/>
        <v>0</v>
      </c>
      <c r="Q753" s="63"/>
      <c r="AD753" s="63"/>
    </row>
    <row r="754" spans="1:30" x14ac:dyDescent="0.25">
      <c r="A754" s="29">
        <f t="shared" si="45"/>
        <v>-1</v>
      </c>
      <c r="B754" s="86">
        <v>682</v>
      </c>
      <c r="C754" s="86">
        <v>0</v>
      </c>
      <c r="D754" s="84">
        <f>IF(A754=1, VLOOKUP(E754,'K Bracing'!$A$1:$F$6,MATCH(F754,'K Bracing'!$A$1:'K Bracing'!$F$1,0),FALSE),99999)</f>
        <v>99999</v>
      </c>
      <c r="E754" s="86" t="s">
        <v>27</v>
      </c>
      <c r="F754" s="86" t="s">
        <v>27</v>
      </c>
      <c r="G754" s="86">
        <f t="shared" si="46"/>
        <v>0</v>
      </c>
      <c r="I754" s="29">
        <f t="shared" si="47"/>
        <v>-1</v>
      </c>
      <c r="J754" s="86">
        <v>682</v>
      </c>
      <c r="K754" s="86">
        <v>0</v>
      </c>
      <c r="L754" s="84">
        <f>IF(I754=1,VLOOKUP(M754,'K Bracing'!$A$1:$F$6,MATCH(N754,'K Bracing'!$A$1:'K Bracing'!$F$1,0),FALSE), 99999)</f>
        <v>99999</v>
      </c>
      <c r="M754" s="86" t="s">
        <v>27</v>
      </c>
      <c r="N754" s="86" t="s">
        <v>27</v>
      </c>
      <c r="O754" s="86">
        <f t="shared" si="48"/>
        <v>0</v>
      </c>
      <c r="Q754" s="63"/>
      <c r="AD754" s="63"/>
    </row>
    <row r="755" spans="1:30" x14ac:dyDescent="0.25">
      <c r="A755" s="29">
        <f t="shared" si="45"/>
        <v>-1</v>
      </c>
      <c r="B755" s="86">
        <v>683</v>
      </c>
      <c r="C755" s="86">
        <v>0</v>
      </c>
      <c r="D755" s="84">
        <f>IF(A755=1, VLOOKUP(E755,'K Bracing'!$A$1:$F$6,MATCH(F755,'K Bracing'!$A$1:'K Bracing'!$F$1,0),FALSE),99999)</f>
        <v>99999</v>
      </c>
      <c r="E755" s="86" t="s">
        <v>27</v>
      </c>
      <c r="F755" s="86" t="s">
        <v>27</v>
      </c>
      <c r="G755" s="86">
        <f t="shared" si="46"/>
        <v>0</v>
      </c>
      <c r="I755" s="29">
        <f t="shared" si="47"/>
        <v>-1</v>
      </c>
      <c r="J755" s="86">
        <v>683</v>
      </c>
      <c r="K755" s="86">
        <v>0</v>
      </c>
      <c r="L755" s="84">
        <f>IF(I755=1,VLOOKUP(M755,'K Bracing'!$A$1:$F$6,MATCH(N755,'K Bracing'!$A$1:'K Bracing'!$F$1,0),FALSE), 99999)</f>
        <v>99999</v>
      </c>
      <c r="M755" s="86" t="s">
        <v>27</v>
      </c>
      <c r="N755" s="86" t="s">
        <v>27</v>
      </c>
      <c r="O755" s="86">
        <f t="shared" si="48"/>
        <v>0</v>
      </c>
      <c r="Q755" s="63"/>
      <c r="AD755" s="63"/>
    </row>
    <row r="756" spans="1:30" x14ac:dyDescent="0.25">
      <c r="A756" s="29">
        <f t="shared" si="45"/>
        <v>-1</v>
      </c>
      <c r="B756" s="86">
        <v>684</v>
      </c>
      <c r="C756" s="86">
        <v>0</v>
      </c>
      <c r="D756" s="84">
        <f>IF(A756=1, VLOOKUP(E756,'K Bracing'!$A$1:$F$6,MATCH(F756,'K Bracing'!$A$1:'K Bracing'!$F$1,0),FALSE),99999)</f>
        <v>99999</v>
      </c>
      <c r="E756" s="86" t="s">
        <v>27</v>
      </c>
      <c r="F756" s="86" t="s">
        <v>27</v>
      </c>
      <c r="G756" s="86">
        <f t="shared" si="46"/>
        <v>0</v>
      </c>
      <c r="I756" s="29">
        <f t="shared" si="47"/>
        <v>-1</v>
      </c>
      <c r="J756" s="86">
        <v>684</v>
      </c>
      <c r="K756" s="86">
        <v>0</v>
      </c>
      <c r="L756" s="84">
        <f>IF(I756=1,VLOOKUP(M756,'K Bracing'!$A$1:$F$6,MATCH(N756,'K Bracing'!$A$1:'K Bracing'!$F$1,0),FALSE), 99999)</f>
        <v>99999</v>
      </c>
      <c r="M756" s="86" t="s">
        <v>27</v>
      </c>
      <c r="N756" s="86" t="s">
        <v>27</v>
      </c>
      <c r="O756" s="86">
        <f t="shared" si="48"/>
        <v>0</v>
      </c>
      <c r="Q756" s="63"/>
      <c r="AD756" s="63"/>
    </row>
    <row r="757" spans="1:30" x14ac:dyDescent="0.25">
      <c r="A757" s="29">
        <f t="shared" si="45"/>
        <v>-1</v>
      </c>
      <c r="B757" s="86">
        <v>685</v>
      </c>
      <c r="C757" s="86">
        <v>0</v>
      </c>
      <c r="D757" s="84">
        <f>IF(A757=1, VLOOKUP(E757,'K Bracing'!$A$1:$F$6,MATCH(F757,'K Bracing'!$A$1:'K Bracing'!$F$1,0),FALSE),99999)</f>
        <v>99999</v>
      </c>
      <c r="E757" s="86" t="s">
        <v>27</v>
      </c>
      <c r="F757" s="86" t="s">
        <v>27</v>
      </c>
      <c r="G757" s="86">
        <f t="shared" si="46"/>
        <v>0</v>
      </c>
      <c r="I757" s="29">
        <f t="shared" si="47"/>
        <v>-1</v>
      </c>
      <c r="J757" s="86">
        <v>685</v>
      </c>
      <c r="K757" s="86">
        <v>0</v>
      </c>
      <c r="L757" s="84">
        <f>IF(I757=1,VLOOKUP(M757,'K Bracing'!$A$1:$F$6,MATCH(N757,'K Bracing'!$A$1:'K Bracing'!$F$1,0),FALSE), 99999)</f>
        <v>99999</v>
      </c>
      <c r="M757" s="86" t="s">
        <v>27</v>
      </c>
      <c r="N757" s="86" t="s">
        <v>27</v>
      </c>
      <c r="O757" s="86">
        <f t="shared" si="48"/>
        <v>0</v>
      </c>
      <c r="Q757" s="63"/>
      <c r="AD757" s="63"/>
    </row>
    <row r="758" spans="1:30" x14ac:dyDescent="0.25">
      <c r="A758" s="29">
        <f t="shared" si="45"/>
        <v>-1</v>
      </c>
      <c r="B758" s="86">
        <v>686</v>
      </c>
      <c r="C758" s="86">
        <v>0</v>
      </c>
      <c r="D758" s="84">
        <f>IF(A758=1, VLOOKUP(E758,'K Bracing'!$A$1:$F$6,MATCH(F758,'K Bracing'!$A$1:'K Bracing'!$F$1,0),FALSE),99999)</f>
        <v>99999</v>
      </c>
      <c r="E758" s="86" t="s">
        <v>27</v>
      </c>
      <c r="F758" s="86" t="s">
        <v>27</v>
      </c>
      <c r="G758" s="86">
        <f t="shared" si="46"/>
        <v>0</v>
      </c>
      <c r="I758" s="29">
        <f t="shared" si="47"/>
        <v>-1</v>
      </c>
      <c r="J758" s="86">
        <v>686</v>
      </c>
      <c r="K758" s="86">
        <v>0</v>
      </c>
      <c r="L758" s="84">
        <f>IF(I758=1,VLOOKUP(M758,'K Bracing'!$A$1:$F$6,MATCH(N758,'K Bracing'!$A$1:'K Bracing'!$F$1,0),FALSE), 99999)</f>
        <v>99999</v>
      </c>
      <c r="M758" s="86" t="s">
        <v>27</v>
      </c>
      <c r="N758" s="86" t="s">
        <v>27</v>
      </c>
      <c r="O758" s="86">
        <f t="shared" si="48"/>
        <v>0</v>
      </c>
      <c r="Q758" s="63"/>
      <c r="AD758" s="63"/>
    </row>
    <row r="759" spans="1:30" x14ac:dyDescent="0.25">
      <c r="A759" s="29">
        <f t="shared" si="45"/>
        <v>-1</v>
      </c>
      <c r="B759" s="86">
        <v>687</v>
      </c>
      <c r="C759" s="86">
        <v>0</v>
      </c>
      <c r="D759" s="84">
        <f>IF(A759=1, VLOOKUP(E759,'K Bracing'!$A$1:$F$6,MATCH(F759,'K Bracing'!$A$1:'K Bracing'!$F$1,0),FALSE),99999)</f>
        <v>99999</v>
      </c>
      <c r="E759" s="86" t="s">
        <v>27</v>
      </c>
      <c r="F759" s="86" t="s">
        <v>27</v>
      </c>
      <c r="G759" s="86">
        <f t="shared" si="46"/>
        <v>0</v>
      </c>
      <c r="I759" s="29">
        <f t="shared" si="47"/>
        <v>-1</v>
      </c>
      <c r="J759" s="86">
        <v>687</v>
      </c>
      <c r="K759" s="86">
        <v>0</v>
      </c>
      <c r="L759" s="84">
        <f>IF(I759=1,VLOOKUP(M759,'K Bracing'!$A$1:$F$6,MATCH(N759,'K Bracing'!$A$1:'K Bracing'!$F$1,0),FALSE), 99999)</f>
        <v>99999</v>
      </c>
      <c r="M759" s="86" t="s">
        <v>27</v>
      </c>
      <c r="N759" s="86" t="s">
        <v>27</v>
      </c>
      <c r="O759" s="86">
        <f t="shared" si="48"/>
        <v>0</v>
      </c>
      <c r="Q759" s="63"/>
      <c r="AD759" s="63"/>
    </row>
    <row r="760" spans="1:30" x14ac:dyDescent="0.25">
      <c r="A760" s="29">
        <f t="shared" si="45"/>
        <v>-1</v>
      </c>
      <c r="B760" s="86">
        <v>688</v>
      </c>
      <c r="C760" s="86">
        <v>0</v>
      </c>
      <c r="D760" s="84">
        <f>IF(A760=1, VLOOKUP(E760,'K Bracing'!$A$1:$F$6,MATCH(F760,'K Bracing'!$A$1:'K Bracing'!$F$1,0),FALSE),99999)</f>
        <v>99999</v>
      </c>
      <c r="E760" s="86" t="s">
        <v>27</v>
      </c>
      <c r="F760" s="86" t="s">
        <v>27</v>
      </c>
      <c r="G760" s="86">
        <f t="shared" si="46"/>
        <v>0</v>
      </c>
      <c r="I760" s="29">
        <f t="shared" si="47"/>
        <v>-1</v>
      </c>
      <c r="J760" s="86">
        <v>688</v>
      </c>
      <c r="K760" s="86">
        <v>0</v>
      </c>
      <c r="L760" s="84">
        <f>IF(I760=1,VLOOKUP(M760,'K Bracing'!$A$1:$F$6,MATCH(N760,'K Bracing'!$A$1:'K Bracing'!$F$1,0),FALSE), 99999)</f>
        <v>99999</v>
      </c>
      <c r="M760" s="86" t="s">
        <v>27</v>
      </c>
      <c r="N760" s="86" t="s">
        <v>27</v>
      </c>
      <c r="O760" s="86">
        <f t="shared" si="48"/>
        <v>0</v>
      </c>
      <c r="Q760" s="63"/>
      <c r="AD760" s="63"/>
    </row>
    <row r="761" spans="1:30" x14ac:dyDescent="0.25">
      <c r="A761" s="29">
        <f t="shared" si="45"/>
        <v>-1</v>
      </c>
      <c r="B761" s="86">
        <v>689</v>
      </c>
      <c r="C761" s="86">
        <v>0</v>
      </c>
      <c r="D761" s="84">
        <f>IF(A761=1, VLOOKUP(E761,'K Bracing'!$A$1:$F$6,MATCH(F761,'K Bracing'!$A$1:'K Bracing'!$F$1,0),FALSE),99999)</f>
        <v>99999</v>
      </c>
      <c r="E761" s="86" t="s">
        <v>27</v>
      </c>
      <c r="F761" s="86" t="s">
        <v>27</v>
      </c>
      <c r="G761" s="86">
        <f t="shared" si="46"/>
        <v>0</v>
      </c>
      <c r="I761" s="29">
        <f t="shared" si="47"/>
        <v>-1</v>
      </c>
      <c r="J761" s="86">
        <v>689</v>
      </c>
      <c r="K761" s="86">
        <v>0</v>
      </c>
      <c r="L761" s="84">
        <f>IF(I761=1,VLOOKUP(M761,'K Bracing'!$A$1:$F$6,MATCH(N761,'K Bracing'!$A$1:'K Bracing'!$F$1,0),FALSE), 99999)</f>
        <v>99999</v>
      </c>
      <c r="M761" s="86" t="s">
        <v>27</v>
      </c>
      <c r="N761" s="86" t="s">
        <v>27</v>
      </c>
      <c r="O761" s="86">
        <f t="shared" si="48"/>
        <v>0</v>
      </c>
      <c r="Q761" s="63"/>
      <c r="AD761" s="63"/>
    </row>
    <row r="762" spans="1:30" x14ac:dyDescent="0.25">
      <c r="A762" s="29">
        <f t="shared" si="45"/>
        <v>-1</v>
      </c>
      <c r="B762" s="86">
        <v>690</v>
      </c>
      <c r="C762" s="86">
        <v>0</v>
      </c>
      <c r="D762" s="84">
        <f>IF(A762=1, VLOOKUP(E762,'K Bracing'!$A$1:$F$6,MATCH(F762,'K Bracing'!$A$1:'K Bracing'!$F$1,0),FALSE),99999)</f>
        <v>99999</v>
      </c>
      <c r="E762" s="86" t="s">
        <v>27</v>
      </c>
      <c r="F762" s="86" t="s">
        <v>27</v>
      </c>
      <c r="G762" s="86">
        <f t="shared" si="46"/>
        <v>0</v>
      </c>
      <c r="I762" s="29">
        <f t="shared" si="47"/>
        <v>-1</v>
      </c>
      <c r="J762" s="86">
        <v>690</v>
      </c>
      <c r="K762" s="86">
        <v>0</v>
      </c>
      <c r="L762" s="84">
        <f>IF(I762=1,VLOOKUP(M762,'K Bracing'!$A$1:$F$6,MATCH(N762,'K Bracing'!$A$1:'K Bracing'!$F$1,0),FALSE), 99999)</f>
        <v>99999</v>
      </c>
      <c r="M762" s="86" t="s">
        <v>27</v>
      </c>
      <c r="N762" s="86" t="s">
        <v>27</v>
      </c>
      <c r="O762" s="86">
        <f t="shared" si="48"/>
        <v>0</v>
      </c>
      <c r="Q762" s="63"/>
      <c r="AD762" s="63"/>
    </row>
    <row r="763" spans="1:30" x14ac:dyDescent="0.25">
      <c r="A763" s="29">
        <f t="shared" si="45"/>
        <v>-1</v>
      </c>
      <c r="B763" s="86">
        <v>691</v>
      </c>
      <c r="C763" s="86">
        <v>0</v>
      </c>
      <c r="D763" s="84">
        <f>IF(A763=1, VLOOKUP(E763,'K Bracing'!$A$1:$F$6,MATCH(F763,'K Bracing'!$A$1:'K Bracing'!$F$1,0),FALSE),99999)</f>
        <v>99999</v>
      </c>
      <c r="E763" s="86" t="s">
        <v>27</v>
      </c>
      <c r="F763" s="86" t="s">
        <v>27</v>
      </c>
      <c r="G763" s="86">
        <f t="shared" si="46"/>
        <v>0</v>
      </c>
      <c r="I763" s="29">
        <f t="shared" si="47"/>
        <v>-1</v>
      </c>
      <c r="J763" s="86">
        <v>691</v>
      </c>
      <c r="K763" s="86">
        <v>0</v>
      </c>
      <c r="L763" s="84">
        <f>IF(I763=1,VLOOKUP(M763,'K Bracing'!$A$1:$F$6,MATCH(N763,'K Bracing'!$A$1:'K Bracing'!$F$1,0),FALSE), 99999)</f>
        <v>99999</v>
      </c>
      <c r="M763" s="86" t="s">
        <v>27</v>
      </c>
      <c r="N763" s="86" t="s">
        <v>27</v>
      </c>
      <c r="O763" s="86">
        <f t="shared" si="48"/>
        <v>0</v>
      </c>
      <c r="Q763" s="63"/>
      <c r="AD763" s="63"/>
    </row>
    <row r="764" spans="1:30" x14ac:dyDescent="0.25">
      <c r="A764" s="29">
        <f t="shared" si="45"/>
        <v>-1</v>
      </c>
      <c r="B764" s="86">
        <v>692</v>
      </c>
      <c r="C764" s="86">
        <v>0</v>
      </c>
      <c r="D764" s="84">
        <f>IF(A764=1, VLOOKUP(E764,'K Bracing'!$A$1:$F$6,MATCH(F764,'K Bracing'!$A$1:'K Bracing'!$F$1,0),FALSE),99999)</f>
        <v>99999</v>
      </c>
      <c r="E764" s="86" t="s">
        <v>27</v>
      </c>
      <c r="F764" s="86" t="s">
        <v>27</v>
      </c>
      <c r="G764" s="86">
        <f t="shared" si="46"/>
        <v>0</v>
      </c>
      <c r="I764" s="29">
        <f t="shared" si="47"/>
        <v>-1</v>
      </c>
      <c r="J764" s="86">
        <v>692</v>
      </c>
      <c r="K764" s="86">
        <v>0</v>
      </c>
      <c r="L764" s="84">
        <f>IF(I764=1,VLOOKUP(M764,'K Bracing'!$A$1:$F$6,MATCH(N764,'K Bracing'!$A$1:'K Bracing'!$F$1,0),FALSE), 99999)</f>
        <v>99999</v>
      </c>
      <c r="M764" s="86" t="s">
        <v>27</v>
      </c>
      <c r="N764" s="86" t="s">
        <v>27</v>
      </c>
      <c r="O764" s="86">
        <f t="shared" si="48"/>
        <v>0</v>
      </c>
      <c r="Q764" s="63"/>
      <c r="AD764" s="63"/>
    </row>
    <row r="765" spans="1:30" x14ac:dyDescent="0.25">
      <c r="A765" s="29">
        <f t="shared" si="45"/>
        <v>-1</v>
      </c>
      <c r="B765" s="86">
        <v>693</v>
      </c>
      <c r="C765" s="86">
        <v>0</v>
      </c>
      <c r="D765" s="84">
        <f>IF(A765=1, VLOOKUP(E765,'K Bracing'!$A$1:$F$6,MATCH(F765,'K Bracing'!$A$1:'K Bracing'!$F$1,0),FALSE),99999)</f>
        <v>99999</v>
      </c>
      <c r="E765" s="86" t="s">
        <v>27</v>
      </c>
      <c r="F765" s="86" t="s">
        <v>27</v>
      </c>
      <c r="G765" s="86">
        <f t="shared" si="46"/>
        <v>0</v>
      </c>
      <c r="I765" s="29">
        <f t="shared" si="47"/>
        <v>-1</v>
      </c>
      <c r="J765" s="86">
        <v>693</v>
      </c>
      <c r="K765" s="86">
        <v>0</v>
      </c>
      <c r="L765" s="84">
        <f>IF(I765=1,VLOOKUP(M765,'K Bracing'!$A$1:$F$6,MATCH(N765,'K Bracing'!$A$1:'K Bracing'!$F$1,0),FALSE), 99999)</f>
        <v>99999</v>
      </c>
      <c r="M765" s="86" t="s">
        <v>27</v>
      </c>
      <c r="N765" s="86" t="s">
        <v>27</v>
      </c>
      <c r="O765" s="86">
        <f t="shared" si="48"/>
        <v>0</v>
      </c>
      <c r="Q765" s="63"/>
      <c r="AD765" s="63"/>
    </row>
    <row r="766" spans="1:30" x14ac:dyDescent="0.25">
      <c r="A766" s="29">
        <f t="shared" si="45"/>
        <v>-1</v>
      </c>
      <c r="B766" s="86">
        <v>694</v>
      </c>
      <c r="C766" s="86">
        <v>0</v>
      </c>
      <c r="D766" s="84">
        <f>IF(A766=1, VLOOKUP(E766,'K Bracing'!$A$1:$F$6,MATCH(F766,'K Bracing'!$A$1:'K Bracing'!$F$1,0),FALSE),99999)</f>
        <v>99999</v>
      </c>
      <c r="E766" s="86" t="s">
        <v>27</v>
      </c>
      <c r="F766" s="86" t="s">
        <v>27</v>
      </c>
      <c r="G766" s="86">
        <f t="shared" si="46"/>
        <v>0</v>
      </c>
      <c r="I766" s="29">
        <f t="shared" si="47"/>
        <v>-1</v>
      </c>
      <c r="J766" s="86">
        <v>694</v>
      </c>
      <c r="K766" s="86">
        <v>0</v>
      </c>
      <c r="L766" s="84">
        <f>IF(I766=1,VLOOKUP(M766,'K Bracing'!$A$1:$F$6,MATCH(N766,'K Bracing'!$A$1:'K Bracing'!$F$1,0),FALSE), 99999)</f>
        <v>99999</v>
      </c>
      <c r="M766" s="86" t="s">
        <v>27</v>
      </c>
      <c r="N766" s="86" t="s">
        <v>27</v>
      </c>
      <c r="O766" s="86">
        <f t="shared" si="48"/>
        <v>0</v>
      </c>
      <c r="Q766" s="63"/>
      <c r="AD766" s="63"/>
    </row>
    <row r="767" spans="1:30" x14ac:dyDescent="0.25">
      <c r="A767" s="29">
        <f t="shared" si="45"/>
        <v>-1</v>
      </c>
      <c r="B767" s="86">
        <v>695</v>
      </c>
      <c r="C767" s="86">
        <v>0</v>
      </c>
      <c r="D767" s="84">
        <f>IF(A767=1, VLOOKUP(E767,'K Bracing'!$A$1:$F$6,MATCH(F767,'K Bracing'!$A$1:'K Bracing'!$F$1,0),FALSE),99999)</f>
        <v>99999</v>
      </c>
      <c r="E767" s="86" t="s">
        <v>27</v>
      </c>
      <c r="F767" s="86" t="s">
        <v>27</v>
      </c>
      <c r="G767" s="86">
        <f t="shared" si="46"/>
        <v>0</v>
      </c>
      <c r="I767" s="29">
        <f t="shared" si="47"/>
        <v>-1</v>
      </c>
      <c r="J767" s="86">
        <v>695</v>
      </c>
      <c r="K767" s="86">
        <v>0</v>
      </c>
      <c r="L767" s="84">
        <f>IF(I767=1,VLOOKUP(M767,'K Bracing'!$A$1:$F$6,MATCH(N767,'K Bracing'!$A$1:'K Bracing'!$F$1,0),FALSE), 99999)</f>
        <v>99999</v>
      </c>
      <c r="M767" s="86" t="s">
        <v>27</v>
      </c>
      <c r="N767" s="86" t="s">
        <v>27</v>
      </c>
      <c r="O767" s="86">
        <f t="shared" si="48"/>
        <v>0</v>
      </c>
      <c r="Q767" s="63"/>
      <c r="AD767" s="63"/>
    </row>
    <row r="768" spans="1:30" x14ac:dyDescent="0.25">
      <c r="A768" s="29">
        <f t="shared" si="45"/>
        <v>-1</v>
      </c>
      <c r="B768" s="86">
        <v>696</v>
      </c>
      <c r="C768" s="86">
        <v>0</v>
      </c>
      <c r="D768" s="84">
        <f>IF(A768=1, VLOOKUP(E768,'K Bracing'!$A$1:$F$6,MATCH(F768,'K Bracing'!$A$1:'K Bracing'!$F$1,0),FALSE),99999)</f>
        <v>99999</v>
      </c>
      <c r="E768" s="86" t="s">
        <v>27</v>
      </c>
      <c r="F768" s="86" t="s">
        <v>27</v>
      </c>
      <c r="G768" s="86">
        <f t="shared" si="46"/>
        <v>0</v>
      </c>
      <c r="I768" s="29">
        <f t="shared" si="47"/>
        <v>-1</v>
      </c>
      <c r="J768" s="86">
        <v>696</v>
      </c>
      <c r="K768" s="86">
        <v>0</v>
      </c>
      <c r="L768" s="84">
        <f>IF(I768=1,VLOOKUP(M768,'K Bracing'!$A$1:$F$6,MATCH(N768,'K Bracing'!$A$1:'K Bracing'!$F$1,0),FALSE), 99999)</f>
        <v>99999</v>
      </c>
      <c r="M768" s="86" t="s">
        <v>27</v>
      </c>
      <c r="N768" s="86" t="s">
        <v>27</v>
      </c>
      <c r="O768" s="86">
        <f t="shared" si="48"/>
        <v>0</v>
      </c>
      <c r="Q768" s="63"/>
      <c r="AD768" s="63"/>
    </row>
    <row r="769" spans="1:30" x14ac:dyDescent="0.25">
      <c r="A769" s="29">
        <f t="shared" si="45"/>
        <v>-1</v>
      </c>
      <c r="B769" s="86">
        <v>697</v>
      </c>
      <c r="C769" s="86">
        <v>0</v>
      </c>
      <c r="D769" s="84">
        <f>IF(A769=1, VLOOKUP(E769,'K Bracing'!$A$1:$F$6,MATCH(F769,'K Bracing'!$A$1:'K Bracing'!$F$1,0),FALSE),99999)</f>
        <v>99999</v>
      </c>
      <c r="E769" s="86" t="s">
        <v>27</v>
      </c>
      <c r="F769" s="86" t="s">
        <v>27</v>
      </c>
      <c r="G769" s="86">
        <f t="shared" si="46"/>
        <v>0</v>
      </c>
      <c r="I769" s="29">
        <f t="shared" si="47"/>
        <v>-1</v>
      </c>
      <c r="J769" s="86">
        <v>697</v>
      </c>
      <c r="K769" s="86">
        <v>0</v>
      </c>
      <c r="L769" s="84">
        <f>IF(I769=1,VLOOKUP(M769,'K Bracing'!$A$1:$F$6,MATCH(N769,'K Bracing'!$A$1:'K Bracing'!$F$1,0),FALSE), 99999)</f>
        <v>99999</v>
      </c>
      <c r="M769" s="86" t="s">
        <v>27</v>
      </c>
      <c r="N769" s="86" t="s">
        <v>27</v>
      </c>
      <c r="O769" s="86">
        <f t="shared" si="48"/>
        <v>0</v>
      </c>
      <c r="Q769" s="63"/>
      <c r="AD769" s="63"/>
    </row>
    <row r="770" spans="1:30" x14ac:dyDescent="0.25">
      <c r="A770" s="29">
        <f t="shared" si="45"/>
        <v>-1</v>
      </c>
      <c r="B770" s="86">
        <v>698</v>
      </c>
      <c r="C770" s="86">
        <v>0</v>
      </c>
      <c r="D770" s="84">
        <f>IF(A770=1, VLOOKUP(E770,'K Bracing'!$A$1:$F$6,MATCH(F770,'K Bracing'!$A$1:'K Bracing'!$F$1,0),FALSE),99999)</f>
        <v>99999</v>
      </c>
      <c r="E770" s="86" t="s">
        <v>27</v>
      </c>
      <c r="F770" s="86" t="s">
        <v>27</v>
      </c>
      <c r="G770" s="86">
        <f t="shared" si="46"/>
        <v>0</v>
      </c>
      <c r="I770" s="29">
        <f t="shared" si="47"/>
        <v>-1</v>
      </c>
      <c r="J770" s="86">
        <v>698</v>
      </c>
      <c r="K770" s="86">
        <v>0</v>
      </c>
      <c r="L770" s="84">
        <f>IF(I770=1,VLOOKUP(M770,'K Bracing'!$A$1:$F$6,MATCH(N770,'K Bracing'!$A$1:'K Bracing'!$F$1,0),FALSE), 99999)</f>
        <v>99999</v>
      </c>
      <c r="M770" s="86" t="s">
        <v>27</v>
      </c>
      <c r="N770" s="86" t="s">
        <v>27</v>
      </c>
      <c r="O770" s="86">
        <f t="shared" si="48"/>
        <v>0</v>
      </c>
      <c r="Q770" s="63"/>
      <c r="AD770" s="63"/>
    </row>
    <row r="771" spans="1:30" x14ac:dyDescent="0.25">
      <c r="A771" s="29">
        <f t="shared" si="45"/>
        <v>-1</v>
      </c>
      <c r="B771" s="86">
        <v>699</v>
      </c>
      <c r="C771" s="86">
        <v>0</v>
      </c>
      <c r="D771" s="84">
        <f>IF(A771=1, VLOOKUP(E771,'K Bracing'!$A$1:$F$6,MATCH(F771,'K Bracing'!$A$1:'K Bracing'!$F$1,0),FALSE),99999)</f>
        <v>99999</v>
      </c>
      <c r="E771" s="86" t="s">
        <v>27</v>
      </c>
      <c r="F771" s="86" t="s">
        <v>27</v>
      </c>
      <c r="G771" s="86">
        <f t="shared" si="46"/>
        <v>0</v>
      </c>
      <c r="I771" s="29">
        <f t="shared" si="47"/>
        <v>-1</v>
      </c>
      <c r="J771" s="86">
        <v>699</v>
      </c>
      <c r="K771" s="86">
        <v>0</v>
      </c>
      <c r="L771" s="84">
        <f>IF(I771=1,VLOOKUP(M771,'K Bracing'!$A$1:$F$6,MATCH(N771,'K Bracing'!$A$1:'K Bracing'!$F$1,0),FALSE), 99999)</f>
        <v>99999</v>
      </c>
      <c r="M771" s="86" t="s">
        <v>27</v>
      </c>
      <c r="N771" s="86" t="s">
        <v>27</v>
      </c>
      <c r="O771" s="86">
        <f t="shared" si="48"/>
        <v>0</v>
      </c>
      <c r="Q771" s="63"/>
      <c r="AD771" s="63"/>
    </row>
    <row r="772" spans="1:30" x14ac:dyDescent="0.25">
      <c r="A772" s="29">
        <f t="shared" si="45"/>
        <v>-1</v>
      </c>
      <c r="B772" s="86">
        <v>700</v>
      </c>
      <c r="C772" s="86">
        <v>0</v>
      </c>
      <c r="D772" s="84">
        <f>IF(A772=1, VLOOKUP(E772,'K Bracing'!$A$1:$F$6,MATCH(F772,'K Bracing'!$A$1:'K Bracing'!$F$1,0),FALSE),99999)</f>
        <v>99999</v>
      </c>
      <c r="E772" s="86" t="s">
        <v>27</v>
      </c>
      <c r="F772" s="86" t="s">
        <v>27</v>
      </c>
      <c r="G772" s="86">
        <f t="shared" si="46"/>
        <v>0</v>
      </c>
      <c r="I772" s="29">
        <f t="shared" si="47"/>
        <v>-1</v>
      </c>
      <c r="J772" s="86">
        <v>700</v>
      </c>
      <c r="K772" s="86">
        <v>0</v>
      </c>
      <c r="L772" s="84">
        <f>IF(I772=1,VLOOKUP(M772,'K Bracing'!$A$1:$F$6,MATCH(N772,'K Bracing'!$A$1:'K Bracing'!$F$1,0),FALSE), 99999)</f>
        <v>99999</v>
      </c>
      <c r="M772" s="86" t="s">
        <v>27</v>
      </c>
      <c r="N772" s="86" t="s">
        <v>27</v>
      </c>
      <c r="O772" s="86">
        <f t="shared" si="48"/>
        <v>0</v>
      </c>
      <c r="Q772" s="63"/>
      <c r="AD772" s="63"/>
    </row>
    <row r="773" spans="1:30" x14ac:dyDescent="0.25">
      <c r="A773" s="29">
        <f t="shared" si="45"/>
        <v>-1</v>
      </c>
      <c r="B773" s="86">
        <v>701</v>
      </c>
      <c r="C773" s="86">
        <v>0</v>
      </c>
      <c r="D773" s="84">
        <f>IF(A773=1, VLOOKUP(E773,'K Bracing'!$A$1:$F$6,MATCH(F773,'K Bracing'!$A$1:'K Bracing'!$F$1,0),FALSE),99999)</f>
        <v>99999</v>
      </c>
      <c r="E773" s="86" t="s">
        <v>27</v>
      </c>
      <c r="F773" s="86" t="s">
        <v>27</v>
      </c>
      <c r="G773" s="86">
        <f t="shared" si="46"/>
        <v>0</v>
      </c>
      <c r="I773" s="29">
        <f t="shared" si="47"/>
        <v>-1</v>
      </c>
      <c r="J773" s="86">
        <v>701</v>
      </c>
      <c r="K773" s="86">
        <v>0</v>
      </c>
      <c r="L773" s="84">
        <f>IF(I773=1,VLOOKUP(M773,'K Bracing'!$A$1:$F$6,MATCH(N773,'K Bracing'!$A$1:'K Bracing'!$F$1,0),FALSE), 99999)</f>
        <v>99999</v>
      </c>
      <c r="M773" s="86" t="s">
        <v>27</v>
      </c>
      <c r="N773" s="86" t="s">
        <v>27</v>
      </c>
      <c r="O773" s="86">
        <f t="shared" si="48"/>
        <v>0</v>
      </c>
      <c r="Q773" s="63"/>
      <c r="AD773" s="63"/>
    </row>
    <row r="774" spans="1:30" x14ac:dyDescent="0.25">
      <c r="A774" s="29">
        <f t="shared" si="45"/>
        <v>-1</v>
      </c>
      <c r="B774" s="86">
        <v>702</v>
      </c>
      <c r="C774" s="86">
        <v>0</v>
      </c>
      <c r="D774" s="84">
        <f>IF(A774=1, VLOOKUP(E774,'K Bracing'!$A$1:$F$6,MATCH(F774,'K Bracing'!$A$1:'K Bracing'!$F$1,0),FALSE),99999)</f>
        <v>99999</v>
      </c>
      <c r="E774" s="86" t="s">
        <v>27</v>
      </c>
      <c r="F774" s="86" t="s">
        <v>27</v>
      </c>
      <c r="G774" s="86">
        <f t="shared" si="46"/>
        <v>0</v>
      </c>
      <c r="I774" s="29">
        <f t="shared" si="47"/>
        <v>-1</v>
      </c>
      <c r="J774" s="86">
        <v>702</v>
      </c>
      <c r="K774" s="86">
        <v>0</v>
      </c>
      <c r="L774" s="84">
        <f>IF(I774=1,VLOOKUP(M774,'K Bracing'!$A$1:$F$6,MATCH(N774,'K Bracing'!$A$1:'K Bracing'!$F$1,0),FALSE), 99999)</f>
        <v>99999</v>
      </c>
      <c r="M774" s="86" t="s">
        <v>27</v>
      </c>
      <c r="N774" s="86" t="s">
        <v>27</v>
      </c>
      <c r="O774" s="86">
        <f t="shared" si="48"/>
        <v>0</v>
      </c>
      <c r="Q774" s="63"/>
      <c r="AD774" s="63"/>
    </row>
    <row r="775" spans="1:30" x14ac:dyDescent="0.25">
      <c r="A775" s="29">
        <f t="shared" si="45"/>
        <v>-1</v>
      </c>
      <c r="B775" s="86">
        <v>703</v>
      </c>
      <c r="C775" s="86">
        <v>0</v>
      </c>
      <c r="D775" s="84">
        <f>IF(A775=1, VLOOKUP(E775,'K Bracing'!$A$1:$F$6,MATCH(F775,'K Bracing'!$A$1:'K Bracing'!$F$1,0),FALSE),99999)</f>
        <v>99999</v>
      </c>
      <c r="E775" s="86" t="s">
        <v>27</v>
      </c>
      <c r="F775" s="86" t="s">
        <v>27</v>
      </c>
      <c r="G775" s="86">
        <f t="shared" si="46"/>
        <v>0</v>
      </c>
      <c r="I775" s="29">
        <f t="shared" si="47"/>
        <v>-1</v>
      </c>
      <c r="J775" s="86">
        <v>703</v>
      </c>
      <c r="K775" s="86">
        <v>0</v>
      </c>
      <c r="L775" s="84">
        <f>IF(I775=1,VLOOKUP(M775,'K Bracing'!$A$1:$F$6,MATCH(N775,'K Bracing'!$A$1:'K Bracing'!$F$1,0),FALSE), 99999)</f>
        <v>99999</v>
      </c>
      <c r="M775" s="86" t="s">
        <v>27</v>
      </c>
      <c r="N775" s="86" t="s">
        <v>27</v>
      </c>
      <c r="O775" s="86">
        <f t="shared" si="48"/>
        <v>0</v>
      </c>
      <c r="Q775" s="63"/>
      <c r="AD775" s="63"/>
    </row>
    <row r="776" spans="1:30" x14ac:dyDescent="0.25">
      <c r="A776" s="29">
        <f t="shared" si="45"/>
        <v>-1</v>
      </c>
      <c r="B776" s="86">
        <v>704</v>
      </c>
      <c r="C776" s="86">
        <v>0</v>
      </c>
      <c r="D776" s="84">
        <f>IF(A776=1, VLOOKUP(E776,'K Bracing'!$A$1:$F$6,MATCH(F776,'K Bracing'!$A$1:'K Bracing'!$F$1,0),FALSE),99999)</f>
        <v>99999</v>
      </c>
      <c r="E776" s="86" t="s">
        <v>27</v>
      </c>
      <c r="F776" s="86" t="s">
        <v>27</v>
      </c>
      <c r="G776" s="86">
        <f t="shared" si="46"/>
        <v>0</v>
      </c>
      <c r="I776" s="29">
        <f t="shared" si="47"/>
        <v>-1</v>
      </c>
      <c r="J776" s="86">
        <v>704</v>
      </c>
      <c r="K776" s="86">
        <v>0</v>
      </c>
      <c r="L776" s="84">
        <f>IF(I776=1,VLOOKUP(M776,'K Bracing'!$A$1:$F$6,MATCH(N776,'K Bracing'!$A$1:'K Bracing'!$F$1,0),FALSE), 99999)</f>
        <v>99999</v>
      </c>
      <c r="M776" s="86" t="s">
        <v>27</v>
      </c>
      <c r="N776" s="86" t="s">
        <v>27</v>
      </c>
      <c r="O776" s="86">
        <f t="shared" si="48"/>
        <v>0</v>
      </c>
      <c r="Q776" s="63"/>
      <c r="AD776" s="63"/>
    </row>
    <row r="777" spans="1:30" x14ac:dyDescent="0.25">
      <c r="A777" s="29">
        <f t="shared" ref="A777:A840" si="49">IF($J$52-B777&gt;=0, 1, -1)</f>
        <v>-1</v>
      </c>
      <c r="B777" s="86">
        <v>705</v>
      </c>
      <c r="C777" s="86">
        <v>0</v>
      </c>
      <c r="D777" s="84">
        <f>IF(A777=1, VLOOKUP(E777,'K Bracing'!$A$1:$F$6,MATCH(F777,'K Bracing'!$A$1:'K Bracing'!$F$1,0),FALSE),99999)</f>
        <v>99999</v>
      </c>
      <c r="E777" s="86" t="s">
        <v>27</v>
      </c>
      <c r="F777" s="86" t="s">
        <v>27</v>
      </c>
      <c r="G777" s="86">
        <f t="shared" ref="G777:G840" si="50">D777*A777*C777/$H$46</f>
        <v>0</v>
      </c>
      <c r="I777" s="29">
        <f t="shared" ref="I777:I840" si="51">IF($J$54-J777&gt;=0, 1, -1)</f>
        <v>-1</v>
      </c>
      <c r="J777" s="86">
        <v>705</v>
      </c>
      <c r="K777" s="86">
        <v>0</v>
      </c>
      <c r="L777" s="84">
        <f>IF(I777=1,VLOOKUP(M777,'K Bracing'!$A$1:$F$6,MATCH(N777,'K Bracing'!$A$1:'K Bracing'!$F$1,0),FALSE), 99999)</f>
        <v>99999</v>
      </c>
      <c r="M777" s="86" t="s">
        <v>27</v>
      </c>
      <c r="N777" s="86" t="s">
        <v>27</v>
      </c>
      <c r="O777" s="86">
        <f t="shared" ref="O777:O840" si="52">L777*K777*I777/$H$47</f>
        <v>0</v>
      </c>
      <c r="Q777" s="63"/>
      <c r="AD777" s="63"/>
    </row>
    <row r="778" spans="1:30" x14ac:dyDescent="0.25">
      <c r="A778" s="29">
        <f t="shared" si="49"/>
        <v>-1</v>
      </c>
      <c r="B778" s="86">
        <v>706</v>
      </c>
      <c r="C778" s="86">
        <v>0</v>
      </c>
      <c r="D778" s="84">
        <f>IF(A778=1, VLOOKUP(E778,'K Bracing'!$A$1:$F$6,MATCH(F778,'K Bracing'!$A$1:'K Bracing'!$F$1,0),FALSE),99999)</f>
        <v>99999</v>
      </c>
      <c r="E778" s="86" t="s">
        <v>27</v>
      </c>
      <c r="F778" s="86" t="s">
        <v>27</v>
      </c>
      <c r="G778" s="86">
        <f t="shared" si="50"/>
        <v>0</v>
      </c>
      <c r="I778" s="29">
        <f t="shared" si="51"/>
        <v>-1</v>
      </c>
      <c r="J778" s="86">
        <v>706</v>
      </c>
      <c r="K778" s="86">
        <v>0</v>
      </c>
      <c r="L778" s="84">
        <f>IF(I778=1,VLOOKUP(M778,'K Bracing'!$A$1:$F$6,MATCH(N778,'K Bracing'!$A$1:'K Bracing'!$F$1,0),FALSE), 99999)</f>
        <v>99999</v>
      </c>
      <c r="M778" s="86" t="s">
        <v>27</v>
      </c>
      <c r="N778" s="86" t="s">
        <v>27</v>
      </c>
      <c r="O778" s="86">
        <f t="shared" si="52"/>
        <v>0</v>
      </c>
      <c r="Q778" s="63"/>
      <c r="AD778" s="63"/>
    </row>
    <row r="779" spans="1:30" x14ac:dyDescent="0.25">
      <c r="A779" s="29">
        <f t="shared" si="49"/>
        <v>-1</v>
      </c>
      <c r="B779" s="86">
        <v>707</v>
      </c>
      <c r="C779" s="86">
        <v>0</v>
      </c>
      <c r="D779" s="84">
        <f>IF(A779=1, VLOOKUP(E779,'K Bracing'!$A$1:$F$6,MATCH(F779,'K Bracing'!$A$1:'K Bracing'!$F$1,0),FALSE),99999)</f>
        <v>99999</v>
      </c>
      <c r="E779" s="86" t="s">
        <v>27</v>
      </c>
      <c r="F779" s="86" t="s">
        <v>27</v>
      </c>
      <c r="G779" s="86">
        <f t="shared" si="50"/>
        <v>0</v>
      </c>
      <c r="I779" s="29">
        <f t="shared" si="51"/>
        <v>-1</v>
      </c>
      <c r="J779" s="86">
        <v>707</v>
      </c>
      <c r="K779" s="86">
        <v>0</v>
      </c>
      <c r="L779" s="84">
        <f>IF(I779=1,VLOOKUP(M779,'K Bracing'!$A$1:$F$6,MATCH(N779,'K Bracing'!$A$1:'K Bracing'!$F$1,0),FALSE), 99999)</f>
        <v>99999</v>
      </c>
      <c r="M779" s="86" t="s">
        <v>27</v>
      </c>
      <c r="N779" s="86" t="s">
        <v>27</v>
      </c>
      <c r="O779" s="86">
        <f t="shared" si="52"/>
        <v>0</v>
      </c>
      <c r="Q779" s="63"/>
      <c r="AD779" s="63"/>
    </row>
    <row r="780" spans="1:30" x14ac:dyDescent="0.25">
      <c r="A780" s="29">
        <f t="shared" si="49"/>
        <v>-1</v>
      </c>
      <c r="B780" s="86">
        <v>708</v>
      </c>
      <c r="C780" s="86">
        <v>0</v>
      </c>
      <c r="D780" s="84">
        <f>IF(A780=1, VLOOKUP(E780,'K Bracing'!$A$1:$F$6,MATCH(F780,'K Bracing'!$A$1:'K Bracing'!$F$1,0),FALSE),99999)</f>
        <v>99999</v>
      </c>
      <c r="E780" s="86" t="s">
        <v>27</v>
      </c>
      <c r="F780" s="86" t="s">
        <v>27</v>
      </c>
      <c r="G780" s="86">
        <f t="shared" si="50"/>
        <v>0</v>
      </c>
      <c r="I780" s="29">
        <f t="shared" si="51"/>
        <v>-1</v>
      </c>
      <c r="J780" s="86">
        <v>708</v>
      </c>
      <c r="K780" s="86">
        <v>0</v>
      </c>
      <c r="L780" s="84">
        <f>IF(I780=1,VLOOKUP(M780,'K Bracing'!$A$1:$F$6,MATCH(N780,'K Bracing'!$A$1:'K Bracing'!$F$1,0),FALSE), 99999)</f>
        <v>99999</v>
      </c>
      <c r="M780" s="86" t="s">
        <v>27</v>
      </c>
      <c r="N780" s="86" t="s">
        <v>27</v>
      </c>
      <c r="O780" s="86">
        <f t="shared" si="52"/>
        <v>0</v>
      </c>
      <c r="Q780" s="63"/>
      <c r="AD780" s="63"/>
    </row>
    <row r="781" spans="1:30" x14ac:dyDescent="0.25">
      <c r="A781" s="29">
        <f t="shared" si="49"/>
        <v>-1</v>
      </c>
      <c r="B781" s="86">
        <v>709</v>
      </c>
      <c r="C781" s="86">
        <v>0</v>
      </c>
      <c r="D781" s="84">
        <f>IF(A781=1, VLOOKUP(E781,'K Bracing'!$A$1:$F$6,MATCH(F781,'K Bracing'!$A$1:'K Bracing'!$F$1,0),FALSE),99999)</f>
        <v>99999</v>
      </c>
      <c r="E781" s="86" t="s">
        <v>27</v>
      </c>
      <c r="F781" s="86" t="s">
        <v>27</v>
      </c>
      <c r="G781" s="86">
        <f t="shared" si="50"/>
        <v>0</v>
      </c>
      <c r="I781" s="29">
        <f t="shared" si="51"/>
        <v>-1</v>
      </c>
      <c r="J781" s="86">
        <v>709</v>
      </c>
      <c r="K781" s="86">
        <v>0</v>
      </c>
      <c r="L781" s="84">
        <f>IF(I781=1,VLOOKUP(M781,'K Bracing'!$A$1:$F$6,MATCH(N781,'K Bracing'!$A$1:'K Bracing'!$F$1,0),FALSE), 99999)</f>
        <v>99999</v>
      </c>
      <c r="M781" s="86" t="s">
        <v>27</v>
      </c>
      <c r="N781" s="86" t="s">
        <v>27</v>
      </c>
      <c r="O781" s="86">
        <f t="shared" si="52"/>
        <v>0</v>
      </c>
      <c r="Q781" s="63"/>
      <c r="AD781" s="63"/>
    </row>
    <row r="782" spans="1:30" x14ac:dyDescent="0.25">
      <c r="A782" s="29">
        <f t="shared" si="49"/>
        <v>-1</v>
      </c>
      <c r="B782" s="86">
        <v>710</v>
      </c>
      <c r="C782" s="86">
        <v>0</v>
      </c>
      <c r="D782" s="84">
        <f>IF(A782=1, VLOOKUP(E782,'K Bracing'!$A$1:$F$6,MATCH(F782,'K Bracing'!$A$1:'K Bracing'!$F$1,0),FALSE),99999)</f>
        <v>99999</v>
      </c>
      <c r="E782" s="86" t="s">
        <v>27</v>
      </c>
      <c r="F782" s="86" t="s">
        <v>27</v>
      </c>
      <c r="G782" s="86">
        <f t="shared" si="50"/>
        <v>0</v>
      </c>
      <c r="I782" s="29">
        <f t="shared" si="51"/>
        <v>-1</v>
      </c>
      <c r="J782" s="86">
        <v>710</v>
      </c>
      <c r="K782" s="86">
        <v>0</v>
      </c>
      <c r="L782" s="84">
        <f>IF(I782=1,VLOOKUP(M782,'K Bracing'!$A$1:$F$6,MATCH(N782,'K Bracing'!$A$1:'K Bracing'!$F$1,0),FALSE), 99999)</f>
        <v>99999</v>
      </c>
      <c r="M782" s="86" t="s">
        <v>27</v>
      </c>
      <c r="N782" s="86" t="s">
        <v>27</v>
      </c>
      <c r="O782" s="86">
        <f t="shared" si="52"/>
        <v>0</v>
      </c>
      <c r="Q782" s="63"/>
      <c r="AD782" s="63"/>
    </row>
    <row r="783" spans="1:30" x14ac:dyDescent="0.25">
      <c r="A783" s="29">
        <f t="shared" si="49"/>
        <v>-1</v>
      </c>
      <c r="B783" s="86">
        <v>711</v>
      </c>
      <c r="C783" s="86">
        <v>0</v>
      </c>
      <c r="D783" s="84">
        <f>IF(A783=1, VLOOKUP(E783,'K Bracing'!$A$1:$F$6,MATCH(F783,'K Bracing'!$A$1:'K Bracing'!$F$1,0),FALSE),99999)</f>
        <v>99999</v>
      </c>
      <c r="E783" s="86" t="s">
        <v>27</v>
      </c>
      <c r="F783" s="86" t="s">
        <v>27</v>
      </c>
      <c r="G783" s="86">
        <f t="shared" si="50"/>
        <v>0</v>
      </c>
      <c r="I783" s="29">
        <f t="shared" si="51"/>
        <v>-1</v>
      </c>
      <c r="J783" s="86">
        <v>711</v>
      </c>
      <c r="K783" s="86">
        <v>0</v>
      </c>
      <c r="L783" s="84">
        <f>IF(I783=1,VLOOKUP(M783,'K Bracing'!$A$1:$F$6,MATCH(N783,'K Bracing'!$A$1:'K Bracing'!$F$1,0),FALSE), 99999)</f>
        <v>99999</v>
      </c>
      <c r="M783" s="86" t="s">
        <v>27</v>
      </c>
      <c r="N783" s="86" t="s">
        <v>27</v>
      </c>
      <c r="O783" s="86">
        <f t="shared" si="52"/>
        <v>0</v>
      </c>
      <c r="Q783" s="63"/>
      <c r="AD783" s="63"/>
    </row>
    <row r="784" spans="1:30" x14ac:dyDescent="0.25">
      <c r="A784" s="29">
        <f t="shared" si="49"/>
        <v>-1</v>
      </c>
      <c r="B784" s="86">
        <v>712</v>
      </c>
      <c r="C784" s="86">
        <v>0</v>
      </c>
      <c r="D784" s="84">
        <f>IF(A784=1, VLOOKUP(E784,'K Bracing'!$A$1:$F$6,MATCH(F784,'K Bracing'!$A$1:'K Bracing'!$F$1,0),FALSE),99999)</f>
        <v>99999</v>
      </c>
      <c r="E784" s="86" t="s">
        <v>27</v>
      </c>
      <c r="F784" s="86" t="s">
        <v>27</v>
      </c>
      <c r="G784" s="86">
        <f t="shared" si="50"/>
        <v>0</v>
      </c>
      <c r="I784" s="29">
        <f t="shared" si="51"/>
        <v>-1</v>
      </c>
      <c r="J784" s="86">
        <v>712</v>
      </c>
      <c r="K784" s="86">
        <v>0</v>
      </c>
      <c r="L784" s="84">
        <f>IF(I784=1,VLOOKUP(M784,'K Bracing'!$A$1:$F$6,MATCH(N784,'K Bracing'!$A$1:'K Bracing'!$F$1,0),FALSE), 99999)</f>
        <v>99999</v>
      </c>
      <c r="M784" s="86" t="s">
        <v>27</v>
      </c>
      <c r="N784" s="86" t="s">
        <v>27</v>
      </c>
      <c r="O784" s="86">
        <f t="shared" si="52"/>
        <v>0</v>
      </c>
      <c r="Q784" s="63"/>
      <c r="AD784" s="63"/>
    </row>
    <row r="785" spans="1:30" x14ac:dyDescent="0.25">
      <c r="A785" s="29">
        <f t="shared" si="49"/>
        <v>-1</v>
      </c>
      <c r="B785" s="86">
        <v>713</v>
      </c>
      <c r="C785" s="86">
        <v>0</v>
      </c>
      <c r="D785" s="84">
        <f>IF(A785=1, VLOOKUP(E785,'K Bracing'!$A$1:$F$6,MATCH(F785,'K Bracing'!$A$1:'K Bracing'!$F$1,0),FALSE),99999)</f>
        <v>99999</v>
      </c>
      <c r="E785" s="86" t="s">
        <v>27</v>
      </c>
      <c r="F785" s="86" t="s">
        <v>27</v>
      </c>
      <c r="G785" s="86">
        <f t="shared" si="50"/>
        <v>0</v>
      </c>
      <c r="I785" s="29">
        <f t="shared" si="51"/>
        <v>-1</v>
      </c>
      <c r="J785" s="86">
        <v>713</v>
      </c>
      <c r="K785" s="86">
        <v>0</v>
      </c>
      <c r="L785" s="84">
        <f>IF(I785=1,VLOOKUP(M785,'K Bracing'!$A$1:$F$6,MATCH(N785,'K Bracing'!$A$1:'K Bracing'!$F$1,0),FALSE), 99999)</f>
        <v>99999</v>
      </c>
      <c r="M785" s="86" t="s">
        <v>27</v>
      </c>
      <c r="N785" s="86" t="s">
        <v>27</v>
      </c>
      <c r="O785" s="86">
        <f t="shared" si="52"/>
        <v>0</v>
      </c>
      <c r="Q785" s="63"/>
      <c r="AD785" s="63"/>
    </row>
    <row r="786" spans="1:30" x14ac:dyDescent="0.25">
      <c r="A786" s="29">
        <f t="shared" si="49"/>
        <v>-1</v>
      </c>
      <c r="B786" s="86">
        <v>714</v>
      </c>
      <c r="C786" s="86">
        <v>0</v>
      </c>
      <c r="D786" s="84">
        <f>IF(A786=1, VLOOKUP(E786,'K Bracing'!$A$1:$F$6,MATCH(F786,'K Bracing'!$A$1:'K Bracing'!$F$1,0),FALSE),99999)</f>
        <v>99999</v>
      </c>
      <c r="E786" s="86" t="s">
        <v>27</v>
      </c>
      <c r="F786" s="86" t="s">
        <v>27</v>
      </c>
      <c r="G786" s="86">
        <f t="shared" si="50"/>
        <v>0</v>
      </c>
      <c r="I786" s="29">
        <f t="shared" si="51"/>
        <v>-1</v>
      </c>
      <c r="J786" s="86">
        <v>714</v>
      </c>
      <c r="K786" s="86">
        <v>0</v>
      </c>
      <c r="L786" s="84">
        <f>IF(I786=1,VLOOKUP(M786,'K Bracing'!$A$1:$F$6,MATCH(N786,'K Bracing'!$A$1:'K Bracing'!$F$1,0),FALSE), 99999)</f>
        <v>99999</v>
      </c>
      <c r="M786" s="86" t="s">
        <v>27</v>
      </c>
      <c r="N786" s="86" t="s">
        <v>27</v>
      </c>
      <c r="O786" s="86">
        <f t="shared" si="52"/>
        <v>0</v>
      </c>
      <c r="Q786" s="63"/>
      <c r="AD786" s="63"/>
    </row>
    <row r="787" spans="1:30" x14ac:dyDescent="0.25">
      <c r="A787" s="29">
        <f t="shared" si="49"/>
        <v>-1</v>
      </c>
      <c r="B787" s="86">
        <v>715</v>
      </c>
      <c r="C787" s="86">
        <v>0</v>
      </c>
      <c r="D787" s="84">
        <f>IF(A787=1, VLOOKUP(E787,'K Bracing'!$A$1:$F$6,MATCH(F787,'K Bracing'!$A$1:'K Bracing'!$F$1,0),FALSE),99999)</f>
        <v>99999</v>
      </c>
      <c r="E787" s="86" t="s">
        <v>27</v>
      </c>
      <c r="F787" s="86" t="s">
        <v>27</v>
      </c>
      <c r="G787" s="86">
        <f t="shared" si="50"/>
        <v>0</v>
      </c>
      <c r="I787" s="29">
        <f t="shared" si="51"/>
        <v>-1</v>
      </c>
      <c r="J787" s="86">
        <v>715</v>
      </c>
      <c r="K787" s="86">
        <v>0</v>
      </c>
      <c r="L787" s="84">
        <f>IF(I787=1,VLOOKUP(M787,'K Bracing'!$A$1:$F$6,MATCH(N787,'K Bracing'!$A$1:'K Bracing'!$F$1,0),FALSE), 99999)</f>
        <v>99999</v>
      </c>
      <c r="M787" s="86" t="s">
        <v>27</v>
      </c>
      <c r="N787" s="86" t="s">
        <v>27</v>
      </c>
      <c r="O787" s="86">
        <f t="shared" si="52"/>
        <v>0</v>
      </c>
      <c r="Q787" s="63"/>
      <c r="AD787" s="63"/>
    </row>
    <row r="788" spans="1:30" x14ac:dyDescent="0.25">
      <c r="A788" s="29">
        <f t="shared" si="49"/>
        <v>-1</v>
      </c>
      <c r="B788" s="86">
        <v>716</v>
      </c>
      <c r="C788" s="86">
        <v>0</v>
      </c>
      <c r="D788" s="84">
        <f>IF(A788=1, VLOOKUP(E788,'K Bracing'!$A$1:$F$6,MATCH(F788,'K Bracing'!$A$1:'K Bracing'!$F$1,0),FALSE),99999)</f>
        <v>99999</v>
      </c>
      <c r="E788" s="86" t="s">
        <v>27</v>
      </c>
      <c r="F788" s="86" t="s">
        <v>27</v>
      </c>
      <c r="G788" s="86">
        <f t="shared" si="50"/>
        <v>0</v>
      </c>
      <c r="I788" s="29">
        <f t="shared" si="51"/>
        <v>-1</v>
      </c>
      <c r="J788" s="86">
        <v>716</v>
      </c>
      <c r="K788" s="86">
        <v>0</v>
      </c>
      <c r="L788" s="84">
        <f>IF(I788=1,VLOOKUP(M788,'K Bracing'!$A$1:$F$6,MATCH(N788,'K Bracing'!$A$1:'K Bracing'!$F$1,0),FALSE), 99999)</f>
        <v>99999</v>
      </c>
      <c r="M788" s="86" t="s">
        <v>27</v>
      </c>
      <c r="N788" s="86" t="s">
        <v>27</v>
      </c>
      <c r="O788" s="86">
        <f t="shared" si="52"/>
        <v>0</v>
      </c>
      <c r="Q788" s="63"/>
      <c r="AD788" s="63"/>
    </row>
    <row r="789" spans="1:30" x14ac:dyDescent="0.25">
      <c r="A789" s="29">
        <f t="shared" si="49"/>
        <v>-1</v>
      </c>
      <c r="B789" s="86">
        <v>717</v>
      </c>
      <c r="C789" s="86">
        <v>0</v>
      </c>
      <c r="D789" s="84">
        <f>IF(A789=1, VLOOKUP(E789,'K Bracing'!$A$1:$F$6,MATCH(F789,'K Bracing'!$A$1:'K Bracing'!$F$1,0),FALSE),99999)</f>
        <v>99999</v>
      </c>
      <c r="E789" s="86" t="s">
        <v>27</v>
      </c>
      <c r="F789" s="86" t="s">
        <v>27</v>
      </c>
      <c r="G789" s="86">
        <f t="shared" si="50"/>
        <v>0</v>
      </c>
      <c r="I789" s="29">
        <f t="shared" si="51"/>
        <v>-1</v>
      </c>
      <c r="J789" s="86">
        <v>717</v>
      </c>
      <c r="K789" s="86">
        <v>0</v>
      </c>
      <c r="L789" s="84">
        <f>IF(I789=1,VLOOKUP(M789,'K Bracing'!$A$1:$F$6,MATCH(N789,'K Bracing'!$A$1:'K Bracing'!$F$1,0),FALSE), 99999)</f>
        <v>99999</v>
      </c>
      <c r="M789" s="86" t="s">
        <v>27</v>
      </c>
      <c r="N789" s="86" t="s">
        <v>27</v>
      </c>
      <c r="O789" s="86">
        <f t="shared" si="52"/>
        <v>0</v>
      </c>
      <c r="Q789" s="63"/>
      <c r="AD789" s="63"/>
    </row>
    <row r="790" spans="1:30" x14ac:dyDescent="0.25">
      <c r="A790" s="29">
        <f t="shared" si="49"/>
        <v>-1</v>
      </c>
      <c r="B790" s="86">
        <v>718</v>
      </c>
      <c r="C790" s="86">
        <v>0</v>
      </c>
      <c r="D790" s="84">
        <f>IF(A790=1, VLOOKUP(E790,'K Bracing'!$A$1:$F$6,MATCH(F790,'K Bracing'!$A$1:'K Bracing'!$F$1,0),FALSE),99999)</f>
        <v>99999</v>
      </c>
      <c r="E790" s="86" t="s">
        <v>27</v>
      </c>
      <c r="F790" s="86" t="s">
        <v>27</v>
      </c>
      <c r="G790" s="86">
        <f t="shared" si="50"/>
        <v>0</v>
      </c>
      <c r="I790" s="29">
        <f t="shared" si="51"/>
        <v>-1</v>
      </c>
      <c r="J790" s="86">
        <v>718</v>
      </c>
      <c r="K790" s="86">
        <v>0</v>
      </c>
      <c r="L790" s="84">
        <f>IF(I790=1,VLOOKUP(M790,'K Bracing'!$A$1:$F$6,MATCH(N790,'K Bracing'!$A$1:'K Bracing'!$F$1,0),FALSE), 99999)</f>
        <v>99999</v>
      </c>
      <c r="M790" s="86" t="s">
        <v>27</v>
      </c>
      <c r="N790" s="86" t="s">
        <v>27</v>
      </c>
      <c r="O790" s="86">
        <f t="shared" si="52"/>
        <v>0</v>
      </c>
      <c r="Q790" s="63"/>
      <c r="AD790" s="63"/>
    </row>
    <row r="791" spans="1:30" x14ac:dyDescent="0.25">
      <c r="A791" s="29">
        <f t="shared" si="49"/>
        <v>-1</v>
      </c>
      <c r="B791" s="86">
        <v>719</v>
      </c>
      <c r="C791" s="86">
        <v>0</v>
      </c>
      <c r="D791" s="84">
        <f>IF(A791=1, VLOOKUP(E791,'K Bracing'!$A$1:$F$6,MATCH(F791,'K Bracing'!$A$1:'K Bracing'!$F$1,0),FALSE),99999)</f>
        <v>99999</v>
      </c>
      <c r="E791" s="86" t="s">
        <v>27</v>
      </c>
      <c r="F791" s="86" t="s">
        <v>27</v>
      </c>
      <c r="G791" s="86">
        <f t="shared" si="50"/>
        <v>0</v>
      </c>
      <c r="I791" s="29">
        <f t="shared" si="51"/>
        <v>-1</v>
      </c>
      <c r="J791" s="86">
        <v>719</v>
      </c>
      <c r="K791" s="86">
        <v>0</v>
      </c>
      <c r="L791" s="84">
        <f>IF(I791=1,VLOOKUP(M791,'K Bracing'!$A$1:$F$6,MATCH(N791,'K Bracing'!$A$1:'K Bracing'!$F$1,0),FALSE), 99999)</f>
        <v>99999</v>
      </c>
      <c r="M791" s="86" t="s">
        <v>27</v>
      </c>
      <c r="N791" s="86" t="s">
        <v>27</v>
      </c>
      <c r="O791" s="86">
        <f t="shared" si="52"/>
        <v>0</v>
      </c>
      <c r="Q791" s="63"/>
      <c r="AD791" s="63"/>
    </row>
    <row r="792" spans="1:30" x14ac:dyDescent="0.25">
      <c r="A792" s="29">
        <f t="shared" si="49"/>
        <v>-1</v>
      </c>
      <c r="B792" s="86">
        <v>720</v>
      </c>
      <c r="C792" s="86">
        <v>0</v>
      </c>
      <c r="D792" s="84">
        <f>IF(A792=1, VLOOKUP(E792,'K Bracing'!$A$1:$F$6,MATCH(F792,'K Bracing'!$A$1:'K Bracing'!$F$1,0),FALSE),99999)</f>
        <v>99999</v>
      </c>
      <c r="E792" s="86" t="s">
        <v>27</v>
      </c>
      <c r="F792" s="86" t="s">
        <v>27</v>
      </c>
      <c r="G792" s="86">
        <f t="shared" si="50"/>
        <v>0</v>
      </c>
      <c r="I792" s="29">
        <f t="shared" si="51"/>
        <v>-1</v>
      </c>
      <c r="J792" s="86">
        <v>720</v>
      </c>
      <c r="K792" s="86">
        <v>0</v>
      </c>
      <c r="L792" s="84">
        <f>IF(I792=1,VLOOKUP(M792,'K Bracing'!$A$1:$F$6,MATCH(N792,'K Bracing'!$A$1:'K Bracing'!$F$1,0),FALSE), 99999)</f>
        <v>99999</v>
      </c>
      <c r="M792" s="86" t="s">
        <v>27</v>
      </c>
      <c r="N792" s="86" t="s">
        <v>27</v>
      </c>
      <c r="O792" s="86">
        <f t="shared" si="52"/>
        <v>0</v>
      </c>
      <c r="Q792" s="63"/>
      <c r="AD792" s="63"/>
    </row>
    <row r="793" spans="1:30" x14ac:dyDescent="0.25">
      <c r="A793" s="29">
        <f t="shared" si="49"/>
        <v>-1</v>
      </c>
      <c r="B793" s="86">
        <v>721</v>
      </c>
      <c r="C793" s="86">
        <v>0</v>
      </c>
      <c r="D793" s="84">
        <f>IF(A793=1, VLOOKUP(E793,'K Bracing'!$A$1:$F$6,MATCH(F793,'K Bracing'!$A$1:'K Bracing'!$F$1,0),FALSE),99999)</f>
        <v>99999</v>
      </c>
      <c r="E793" s="86" t="s">
        <v>27</v>
      </c>
      <c r="F793" s="86" t="s">
        <v>27</v>
      </c>
      <c r="G793" s="86">
        <f t="shared" si="50"/>
        <v>0</v>
      </c>
      <c r="I793" s="29">
        <f t="shared" si="51"/>
        <v>-1</v>
      </c>
      <c r="J793" s="86">
        <v>721</v>
      </c>
      <c r="K793" s="86">
        <v>0</v>
      </c>
      <c r="L793" s="84">
        <f>IF(I793=1,VLOOKUP(M793,'K Bracing'!$A$1:$F$6,MATCH(N793,'K Bracing'!$A$1:'K Bracing'!$F$1,0),FALSE), 99999)</f>
        <v>99999</v>
      </c>
      <c r="M793" s="86" t="s">
        <v>27</v>
      </c>
      <c r="N793" s="86" t="s">
        <v>27</v>
      </c>
      <c r="O793" s="86">
        <f t="shared" si="52"/>
        <v>0</v>
      </c>
      <c r="Q793" s="63"/>
      <c r="AD793" s="63"/>
    </row>
    <row r="794" spans="1:30" x14ac:dyDescent="0.25">
      <c r="A794" s="29">
        <f t="shared" si="49"/>
        <v>-1</v>
      </c>
      <c r="B794" s="86">
        <v>722</v>
      </c>
      <c r="C794" s="86">
        <v>0</v>
      </c>
      <c r="D794" s="84">
        <f>IF(A794=1, VLOOKUP(E794,'K Bracing'!$A$1:$F$6,MATCH(F794,'K Bracing'!$A$1:'K Bracing'!$F$1,0),FALSE),99999)</f>
        <v>99999</v>
      </c>
      <c r="E794" s="86" t="s">
        <v>27</v>
      </c>
      <c r="F794" s="86" t="s">
        <v>27</v>
      </c>
      <c r="G794" s="86">
        <f t="shared" si="50"/>
        <v>0</v>
      </c>
      <c r="I794" s="29">
        <f t="shared" si="51"/>
        <v>-1</v>
      </c>
      <c r="J794" s="86">
        <v>722</v>
      </c>
      <c r="K794" s="86">
        <v>0</v>
      </c>
      <c r="L794" s="84">
        <f>IF(I794=1,VLOOKUP(M794,'K Bracing'!$A$1:$F$6,MATCH(N794,'K Bracing'!$A$1:'K Bracing'!$F$1,0),FALSE), 99999)</f>
        <v>99999</v>
      </c>
      <c r="M794" s="86" t="s">
        <v>27</v>
      </c>
      <c r="N794" s="86" t="s">
        <v>27</v>
      </c>
      <c r="O794" s="86">
        <f t="shared" si="52"/>
        <v>0</v>
      </c>
      <c r="Q794" s="63"/>
      <c r="AD794" s="63"/>
    </row>
    <row r="795" spans="1:30" x14ac:dyDescent="0.25">
      <c r="A795" s="29">
        <f t="shared" si="49"/>
        <v>-1</v>
      </c>
      <c r="B795" s="86">
        <v>723</v>
      </c>
      <c r="C795" s="86">
        <v>0</v>
      </c>
      <c r="D795" s="84">
        <f>IF(A795=1, VLOOKUP(E795,'K Bracing'!$A$1:$F$6,MATCH(F795,'K Bracing'!$A$1:'K Bracing'!$F$1,0),FALSE),99999)</f>
        <v>99999</v>
      </c>
      <c r="E795" s="86" t="s">
        <v>27</v>
      </c>
      <c r="F795" s="86" t="s">
        <v>27</v>
      </c>
      <c r="G795" s="86">
        <f t="shared" si="50"/>
        <v>0</v>
      </c>
      <c r="I795" s="29">
        <f t="shared" si="51"/>
        <v>-1</v>
      </c>
      <c r="J795" s="86">
        <v>723</v>
      </c>
      <c r="K795" s="86">
        <v>0</v>
      </c>
      <c r="L795" s="84">
        <f>IF(I795=1,VLOOKUP(M795,'K Bracing'!$A$1:$F$6,MATCH(N795,'K Bracing'!$A$1:'K Bracing'!$F$1,0),FALSE), 99999)</f>
        <v>99999</v>
      </c>
      <c r="M795" s="86" t="s">
        <v>27</v>
      </c>
      <c r="N795" s="86" t="s">
        <v>27</v>
      </c>
      <c r="O795" s="86">
        <f t="shared" si="52"/>
        <v>0</v>
      </c>
      <c r="Q795" s="63"/>
      <c r="AD795" s="63"/>
    </row>
    <row r="796" spans="1:30" x14ac:dyDescent="0.25">
      <c r="A796" s="29">
        <f t="shared" si="49"/>
        <v>-1</v>
      </c>
      <c r="B796" s="86">
        <v>724</v>
      </c>
      <c r="C796" s="86">
        <v>0</v>
      </c>
      <c r="D796" s="84">
        <f>IF(A796=1, VLOOKUP(E796,'K Bracing'!$A$1:$F$6,MATCH(F796,'K Bracing'!$A$1:'K Bracing'!$F$1,0),FALSE),99999)</f>
        <v>99999</v>
      </c>
      <c r="E796" s="86" t="s">
        <v>27</v>
      </c>
      <c r="F796" s="86" t="s">
        <v>27</v>
      </c>
      <c r="G796" s="86">
        <f t="shared" si="50"/>
        <v>0</v>
      </c>
      <c r="I796" s="29">
        <f t="shared" si="51"/>
        <v>-1</v>
      </c>
      <c r="J796" s="86">
        <v>724</v>
      </c>
      <c r="K796" s="86">
        <v>0</v>
      </c>
      <c r="L796" s="84">
        <f>IF(I796=1,VLOOKUP(M796,'K Bracing'!$A$1:$F$6,MATCH(N796,'K Bracing'!$A$1:'K Bracing'!$F$1,0),FALSE), 99999)</f>
        <v>99999</v>
      </c>
      <c r="M796" s="86" t="s">
        <v>27</v>
      </c>
      <c r="N796" s="86" t="s">
        <v>27</v>
      </c>
      <c r="O796" s="86">
        <f t="shared" si="52"/>
        <v>0</v>
      </c>
      <c r="Q796" s="63"/>
      <c r="AD796" s="63"/>
    </row>
    <row r="797" spans="1:30" x14ac:dyDescent="0.25">
      <c r="A797" s="29">
        <f t="shared" si="49"/>
        <v>-1</v>
      </c>
      <c r="B797" s="86">
        <v>725</v>
      </c>
      <c r="C797" s="86">
        <v>0</v>
      </c>
      <c r="D797" s="84">
        <f>IF(A797=1, VLOOKUP(E797,'K Bracing'!$A$1:$F$6,MATCH(F797,'K Bracing'!$A$1:'K Bracing'!$F$1,0),FALSE),99999)</f>
        <v>99999</v>
      </c>
      <c r="E797" s="86" t="s">
        <v>27</v>
      </c>
      <c r="F797" s="86" t="s">
        <v>27</v>
      </c>
      <c r="G797" s="86">
        <f t="shared" si="50"/>
        <v>0</v>
      </c>
      <c r="I797" s="29">
        <f t="shared" si="51"/>
        <v>-1</v>
      </c>
      <c r="J797" s="86">
        <v>725</v>
      </c>
      <c r="K797" s="86">
        <v>0</v>
      </c>
      <c r="L797" s="84">
        <f>IF(I797=1,VLOOKUP(M797,'K Bracing'!$A$1:$F$6,MATCH(N797,'K Bracing'!$A$1:'K Bracing'!$F$1,0),FALSE), 99999)</f>
        <v>99999</v>
      </c>
      <c r="M797" s="86" t="s">
        <v>27</v>
      </c>
      <c r="N797" s="86" t="s">
        <v>27</v>
      </c>
      <c r="O797" s="86">
        <f t="shared" si="52"/>
        <v>0</v>
      </c>
      <c r="Q797" s="63"/>
      <c r="AD797" s="63"/>
    </row>
    <row r="798" spans="1:30" x14ac:dyDescent="0.25">
      <c r="A798" s="29">
        <f t="shared" si="49"/>
        <v>-1</v>
      </c>
      <c r="B798" s="86">
        <v>726</v>
      </c>
      <c r="C798" s="86">
        <v>0</v>
      </c>
      <c r="D798" s="84">
        <f>IF(A798=1, VLOOKUP(E798,'K Bracing'!$A$1:$F$6,MATCH(F798,'K Bracing'!$A$1:'K Bracing'!$F$1,0),FALSE),99999)</f>
        <v>99999</v>
      </c>
      <c r="E798" s="86" t="s">
        <v>27</v>
      </c>
      <c r="F798" s="86" t="s">
        <v>27</v>
      </c>
      <c r="G798" s="86">
        <f t="shared" si="50"/>
        <v>0</v>
      </c>
      <c r="I798" s="29">
        <f t="shared" si="51"/>
        <v>-1</v>
      </c>
      <c r="J798" s="86">
        <v>726</v>
      </c>
      <c r="K798" s="86">
        <v>0</v>
      </c>
      <c r="L798" s="84">
        <f>IF(I798=1,VLOOKUP(M798,'K Bracing'!$A$1:$F$6,MATCH(N798,'K Bracing'!$A$1:'K Bracing'!$F$1,0),FALSE), 99999)</f>
        <v>99999</v>
      </c>
      <c r="M798" s="86" t="s">
        <v>27</v>
      </c>
      <c r="N798" s="86" t="s">
        <v>27</v>
      </c>
      <c r="O798" s="86">
        <f t="shared" si="52"/>
        <v>0</v>
      </c>
      <c r="Q798" s="63"/>
      <c r="AD798" s="63"/>
    </row>
    <row r="799" spans="1:30" x14ac:dyDescent="0.25">
      <c r="A799" s="29">
        <f t="shared" si="49"/>
        <v>-1</v>
      </c>
      <c r="B799" s="86">
        <v>727</v>
      </c>
      <c r="C799" s="86">
        <v>0</v>
      </c>
      <c r="D799" s="84">
        <f>IF(A799=1, VLOOKUP(E799,'K Bracing'!$A$1:$F$6,MATCH(F799,'K Bracing'!$A$1:'K Bracing'!$F$1,0),FALSE),99999)</f>
        <v>99999</v>
      </c>
      <c r="E799" s="86" t="s">
        <v>27</v>
      </c>
      <c r="F799" s="86" t="s">
        <v>27</v>
      </c>
      <c r="G799" s="86">
        <f t="shared" si="50"/>
        <v>0</v>
      </c>
      <c r="I799" s="29">
        <f t="shared" si="51"/>
        <v>-1</v>
      </c>
      <c r="J799" s="86">
        <v>727</v>
      </c>
      <c r="K799" s="86">
        <v>0</v>
      </c>
      <c r="L799" s="84">
        <f>IF(I799=1,VLOOKUP(M799,'K Bracing'!$A$1:$F$6,MATCH(N799,'K Bracing'!$A$1:'K Bracing'!$F$1,0),FALSE), 99999)</f>
        <v>99999</v>
      </c>
      <c r="M799" s="86" t="s">
        <v>27</v>
      </c>
      <c r="N799" s="86" t="s">
        <v>27</v>
      </c>
      <c r="O799" s="86">
        <f t="shared" si="52"/>
        <v>0</v>
      </c>
      <c r="Q799" s="63"/>
      <c r="AD799" s="63"/>
    </row>
    <row r="800" spans="1:30" x14ac:dyDescent="0.25">
      <c r="A800" s="29">
        <f t="shared" si="49"/>
        <v>-1</v>
      </c>
      <c r="B800" s="86">
        <v>728</v>
      </c>
      <c r="C800" s="86">
        <v>0</v>
      </c>
      <c r="D800" s="84">
        <f>IF(A800=1, VLOOKUP(E800,'K Bracing'!$A$1:$F$6,MATCH(F800,'K Bracing'!$A$1:'K Bracing'!$F$1,0),FALSE),99999)</f>
        <v>99999</v>
      </c>
      <c r="E800" s="86" t="s">
        <v>27</v>
      </c>
      <c r="F800" s="86" t="s">
        <v>27</v>
      </c>
      <c r="G800" s="86">
        <f t="shared" si="50"/>
        <v>0</v>
      </c>
      <c r="I800" s="29">
        <f t="shared" si="51"/>
        <v>-1</v>
      </c>
      <c r="J800" s="86">
        <v>728</v>
      </c>
      <c r="K800" s="86">
        <v>0</v>
      </c>
      <c r="L800" s="84">
        <f>IF(I800=1,VLOOKUP(M800,'K Bracing'!$A$1:$F$6,MATCH(N800,'K Bracing'!$A$1:'K Bracing'!$F$1,0),FALSE), 99999)</f>
        <v>99999</v>
      </c>
      <c r="M800" s="86" t="s">
        <v>27</v>
      </c>
      <c r="N800" s="86" t="s">
        <v>27</v>
      </c>
      <c r="O800" s="86">
        <f t="shared" si="52"/>
        <v>0</v>
      </c>
      <c r="Q800" s="63"/>
      <c r="AD800" s="63"/>
    </row>
    <row r="801" spans="1:30" x14ac:dyDescent="0.25">
      <c r="A801" s="29">
        <f t="shared" si="49"/>
        <v>-1</v>
      </c>
      <c r="B801" s="86">
        <v>729</v>
      </c>
      <c r="C801" s="86">
        <v>0</v>
      </c>
      <c r="D801" s="84">
        <f>IF(A801=1, VLOOKUP(E801,'K Bracing'!$A$1:$F$6,MATCH(F801,'K Bracing'!$A$1:'K Bracing'!$F$1,0),FALSE),99999)</f>
        <v>99999</v>
      </c>
      <c r="E801" s="86" t="s">
        <v>27</v>
      </c>
      <c r="F801" s="86" t="s">
        <v>27</v>
      </c>
      <c r="G801" s="86">
        <f t="shared" si="50"/>
        <v>0</v>
      </c>
      <c r="I801" s="29">
        <f t="shared" si="51"/>
        <v>-1</v>
      </c>
      <c r="J801" s="86">
        <v>729</v>
      </c>
      <c r="K801" s="86">
        <v>0</v>
      </c>
      <c r="L801" s="84">
        <f>IF(I801=1,VLOOKUP(M801,'K Bracing'!$A$1:$F$6,MATCH(N801,'K Bracing'!$A$1:'K Bracing'!$F$1,0),FALSE), 99999)</f>
        <v>99999</v>
      </c>
      <c r="M801" s="86" t="s">
        <v>27</v>
      </c>
      <c r="N801" s="86" t="s">
        <v>27</v>
      </c>
      <c r="O801" s="86">
        <f t="shared" si="52"/>
        <v>0</v>
      </c>
      <c r="Q801" s="63"/>
      <c r="AD801" s="63"/>
    </row>
    <row r="802" spans="1:30" x14ac:dyDescent="0.25">
      <c r="A802" s="29">
        <f t="shared" si="49"/>
        <v>-1</v>
      </c>
      <c r="B802" s="86">
        <v>730</v>
      </c>
      <c r="C802" s="86">
        <v>0</v>
      </c>
      <c r="D802" s="84">
        <f>IF(A802=1, VLOOKUP(E802,'K Bracing'!$A$1:$F$6,MATCH(F802,'K Bracing'!$A$1:'K Bracing'!$F$1,0),FALSE),99999)</f>
        <v>99999</v>
      </c>
      <c r="E802" s="86" t="s">
        <v>27</v>
      </c>
      <c r="F802" s="86" t="s">
        <v>27</v>
      </c>
      <c r="G802" s="86">
        <f t="shared" si="50"/>
        <v>0</v>
      </c>
      <c r="I802" s="29">
        <f t="shared" si="51"/>
        <v>-1</v>
      </c>
      <c r="J802" s="86">
        <v>730</v>
      </c>
      <c r="K802" s="86">
        <v>0</v>
      </c>
      <c r="L802" s="84">
        <f>IF(I802=1,VLOOKUP(M802,'K Bracing'!$A$1:$F$6,MATCH(N802,'K Bracing'!$A$1:'K Bracing'!$F$1,0),FALSE), 99999)</f>
        <v>99999</v>
      </c>
      <c r="M802" s="86" t="s">
        <v>27</v>
      </c>
      <c r="N802" s="86" t="s">
        <v>27</v>
      </c>
      <c r="O802" s="86">
        <f t="shared" si="52"/>
        <v>0</v>
      </c>
      <c r="Q802" s="63"/>
      <c r="AD802" s="63"/>
    </row>
    <row r="803" spans="1:30" x14ac:dyDescent="0.25">
      <c r="A803" s="29">
        <f t="shared" si="49"/>
        <v>-1</v>
      </c>
      <c r="B803" s="86">
        <v>731</v>
      </c>
      <c r="C803" s="86">
        <v>0</v>
      </c>
      <c r="D803" s="84">
        <f>IF(A803=1, VLOOKUP(E803,'K Bracing'!$A$1:$F$6,MATCH(F803,'K Bracing'!$A$1:'K Bracing'!$F$1,0),FALSE),99999)</f>
        <v>99999</v>
      </c>
      <c r="E803" s="86" t="s">
        <v>27</v>
      </c>
      <c r="F803" s="86" t="s">
        <v>27</v>
      </c>
      <c r="G803" s="86">
        <f t="shared" si="50"/>
        <v>0</v>
      </c>
      <c r="I803" s="29">
        <f t="shared" si="51"/>
        <v>-1</v>
      </c>
      <c r="J803" s="86">
        <v>731</v>
      </c>
      <c r="K803" s="86">
        <v>0</v>
      </c>
      <c r="L803" s="84">
        <f>IF(I803=1,VLOOKUP(M803,'K Bracing'!$A$1:$F$6,MATCH(N803,'K Bracing'!$A$1:'K Bracing'!$F$1,0),FALSE), 99999)</f>
        <v>99999</v>
      </c>
      <c r="M803" s="86" t="s">
        <v>27</v>
      </c>
      <c r="N803" s="86" t="s">
        <v>27</v>
      </c>
      <c r="O803" s="86">
        <f t="shared" si="52"/>
        <v>0</v>
      </c>
      <c r="Q803" s="63"/>
      <c r="AD803" s="63"/>
    </row>
    <row r="804" spans="1:30" x14ac:dyDescent="0.25">
      <c r="A804" s="29">
        <f t="shared" si="49"/>
        <v>-1</v>
      </c>
      <c r="B804" s="86">
        <v>732</v>
      </c>
      <c r="C804" s="86">
        <v>0</v>
      </c>
      <c r="D804" s="84">
        <f>IF(A804=1, VLOOKUP(E804,'K Bracing'!$A$1:$F$6,MATCH(F804,'K Bracing'!$A$1:'K Bracing'!$F$1,0),FALSE),99999)</f>
        <v>99999</v>
      </c>
      <c r="E804" s="86" t="s">
        <v>27</v>
      </c>
      <c r="F804" s="86" t="s">
        <v>27</v>
      </c>
      <c r="G804" s="86">
        <f t="shared" si="50"/>
        <v>0</v>
      </c>
      <c r="I804" s="29">
        <f t="shared" si="51"/>
        <v>-1</v>
      </c>
      <c r="J804" s="86">
        <v>732</v>
      </c>
      <c r="K804" s="86">
        <v>0</v>
      </c>
      <c r="L804" s="84">
        <f>IF(I804=1,VLOOKUP(M804,'K Bracing'!$A$1:$F$6,MATCH(N804,'K Bracing'!$A$1:'K Bracing'!$F$1,0),FALSE), 99999)</f>
        <v>99999</v>
      </c>
      <c r="M804" s="86" t="s">
        <v>27</v>
      </c>
      <c r="N804" s="86" t="s">
        <v>27</v>
      </c>
      <c r="O804" s="86">
        <f t="shared" si="52"/>
        <v>0</v>
      </c>
      <c r="Q804" s="63"/>
      <c r="AD804" s="63"/>
    </row>
    <row r="805" spans="1:30" x14ac:dyDescent="0.25">
      <c r="A805" s="29">
        <f t="shared" si="49"/>
        <v>-1</v>
      </c>
      <c r="B805" s="86">
        <v>733</v>
      </c>
      <c r="C805" s="86">
        <v>0</v>
      </c>
      <c r="D805" s="84">
        <f>IF(A805=1, VLOOKUP(E805,'K Bracing'!$A$1:$F$6,MATCH(F805,'K Bracing'!$A$1:'K Bracing'!$F$1,0),FALSE),99999)</f>
        <v>99999</v>
      </c>
      <c r="E805" s="86" t="s">
        <v>27</v>
      </c>
      <c r="F805" s="86" t="s">
        <v>27</v>
      </c>
      <c r="G805" s="86">
        <f t="shared" si="50"/>
        <v>0</v>
      </c>
      <c r="I805" s="29">
        <f t="shared" si="51"/>
        <v>-1</v>
      </c>
      <c r="J805" s="86">
        <v>733</v>
      </c>
      <c r="K805" s="86">
        <v>0</v>
      </c>
      <c r="L805" s="84">
        <f>IF(I805=1,VLOOKUP(M805,'K Bracing'!$A$1:$F$6,MATCH(N805,'K Bracing'!$A$1:'K Bracing'!$F$1,0),FALSE), 99999)</f>
        <v>99999</v>
      </c>
      <c r="M805" s="86" t="s">
        <v>27</v>
      </c>
      <c r="N805" s="86" t="s">
        <v>27</v>
      </c>
      <c r="O805" s="86">
        <f t="shared" si="52"/>
        <v>0</v>
      </c>
      <c r="Q805" s="63"/>
      <c r="AD805" s="63"/>
    </row>
    <row r="806" spans="1:30" x14ac:dyDescent="0.25">
      <c r="A806" s="29">
        <f t="shared" si="49"/>
        <v>-1</v>
      </c>
      <c r="B806" s="86">
        <v>734</v>
      </c>
      <c r="C806" s="86">
        <v>0</v>
      </c>
      <c r="D806" s="84">
        <f>IF(A806=1, VLOOKUP(E806,'K Bracing'!$A$1:$F$6,MATCH(F806,'K Bracing'!$A$1:'K Bracing'!$F$1,0),FALSE),99999)</f>
        <v>99999</v>
      </c>
      <c r="E806" s="86" t="s">
        <v>27</v>
      </c>
      <c r="F806" s="86" t="s">
        <v>27</v>
      </c>
      <c r="G806" s="86">
        <f t="shared" si="50"/>
        <v>0</v>
      </c>
      <c r="I806" s="29">
        <f t="shared" si="51"/>
        <v>-1</v>
      </c>
      <c r="J806" s="86">
        <v>734</v>
      </c>
      <c r="K806" s="86">
        <v>0</v>
      </c>
      <c r="L806" s="84">
        <f>IF(I806=1,VLOOKUP(M806,'K Bracing'!$A$1:$F$6,MATCH(N806,'K Bracing'!$A$1:'K Bracing'!$F$1,0),FALSE), 99999)</f>
        <v>99999</v>
      </c>
      <c r="M806" s="86" t="s">
        <v>27</v>
      </c>
      <c r="N806" s="86" t="s">
        <v>27</v>
      </c>
      <c r="O806" s="86">
        <f t="shared" si="52"/>
        <v>0</v>
      </c>
      <c r="Q806" s="63"/>
      <c r="AD806" s="63"/>
    </row>
    <row r="807" spans="1:30" x14ac:dyDescent="0.25">
      <c r="A807" s="29">
        <f t="shared" si="49"/>
        <v>-1</v>
      </c>
      <c r="B807" s="86">
        <v>735</v>
      </c>
      <c r="C807" s="86">
        <v>0</v>
      </c>
      <c r="D807" s="84">
        <f>IF(A807=1, VLOOKUP(E807,'K Bracing'!$A$1:$F$6,MATCH(F807,'K Bracing'!$A$1:'K Bracing'!$F$1,0),FALSE),99999)</f>
        <v>99999</v>
      </c>
      <c r="E807" s="86" t="s">
        <v>27</v>
      </c>
      <c r="F807" s="86" t="s">
        <v>27</v>
      </c>
      <c r="G807" s="86">
        <f t="shared" si="50"/>
        <v>0</v>
      </c>
      <c r="I807" s="29">
        <f t="shared" si="51"/>
        <v>-1</v>
      </c>
      <c r="J807" s="86">
        <v>735</v>
      </c>
      <c r="K807" s="86">
        <v>0</v>
      </c>
      <c r="L807" s="84">
        <f>IF(I807=1,VLOOKUP(M807,'K Bracing'!$A$1:$F$6,MATCH(N807,'K Bracing'!$A$1:'K Bracing'!$F$1,0),FALSE), 99999)</f>
        <v>99999</v>
      </c>
      <c r="M807" s="86" t="s">
        <v>27</v>
      </c>
      <c r="N807" s="86" t="s">
        <v>27</v>
      </c>
      <c r="O807" s="86">
        <f t="shared" si="52"/>
        <v>0</v>
      </c>
      <c r="Q807" s="63"/>
      <c r="AD807" s="63"/>
    </row>
    <row r="808" spans="1:30" x14ac:dyDescent="0.25">
      <c r="A808" s="29">
        <f t="shared" si="49"/>
        <v>-1</v>
      </c>
      <c r="B808" s="86">
        <v>736</v>
      </c>
      <c r="C808" s="86">
        <v>0</v>
      </c>
      <c r="D808" s="84">
        <f>IF(A808=1, VLOOKUP(E808,'K Bracing'!$A$1:$F$6,MATCH(F808,'K Bracing'!$A$1:'K Bracing'!$F$1,0),FALSE),99999)</f>
        <v>99999</v>
      </c>
      <c r="E808" s="86" t="s">
        <v>27</v>
      </c>
      <c r="F808" s="86" t="s">
        <v>27</v>
      </c>
      <c r="G808" s="86">
        <f t="shared" si="50"/>
        <v>0</v>
      </c>
      <c r="I808" s="29">
        <f t="shared" si="51"/>
        <v>-1</v>
      </c>
      <c r="J808" s="86">
        <v>736</v>
      </c>
      <c r="K808" s="86">
        <v>0</v>
      </c>
      <c r="L808" s="84">
        <f>IF(I808=1,VLOOKUP(M808,'K Bracing'!$A$1:$F$6,MATCH(N808,'K Bracing'!$A$1:'K Bracing'!$F$1,0),FALSE), 99999)</f>
        <v>99999</v>
      </c>
      <c r="M808" s="86" t="s">
        <v>27</v>
      </c>
      <c r="N808" s="86" t="s">
        <v>27</v>
      </c>
      <c r="O808" s="86">
        <f t="shared" si="52"/>
        <v>0</v>
      </c>
      <c r="Q808" s="63"/>
      <c r="AD808" s="63"/>
    </row>
    <row r="809" spans="1:30" x14ac:dyDescent="0.25">
      <c r="A809" s="29">
        <f t="shared" si="49"/>
        <v>-1</v>
      </c>
      <c r="B809" s="86">
        <v>737</v>
      </c>
      <c r="C809" s="86">
        <v>0</v>
      </c>
      <c r="D809" s="84">
        <f>IF(A809=1, VLOOKUP(E809,'K Bracing'!$A$1:$F$6,MATCH(F809,'K Bracing'!$A$1:'K Bracing'!$F$1,0),FALSE),99999)</f>
        <v>99999</v>
      </c>
      <c r="E809" s="86" t="s">
        <v>27</v>
      </c>
      <c r="F809" s="86" t="s">
        <v>27</v>
      </c>
      <c r="G809" s="86">
        <f t="shared" si="50"/>
        <v>0</v>
      </c>
      <c r="I809" s="29">
        <f t="shared" si="51"/>
        <v>-1</v>
      </c>
      <c r="J809" s="86">
        <v>737</v>
      </c>
      <c r="K809" s="86">
        <v>0</v>
      </c>
      <c r="L809" s="84">
        <f>IF(I809=1,VLOOKUP(M809,'K Bracing'!$A$1:$F$6,MATCH(N809,'K Bracing'!$A$1:'K Bracing'!$F$1,0),FALSE), 99999)</f>
        <v>99999</v>
      </c>
      <c r="M809" s="86" t="s">
        <v>27</v>
      </c>
      <c r="N809" s="86" t="s">
        <v>27</v>
      </c>
      <c r="O809" s="86">
        <f t="shared" si="52"/>
        <v>0</v>
      </c>
      <c r="Q809" s="63"/>
      <c r="AD809" s="63"/>
    </row>
    <row r="810" spans="1:30" x14ac:dyDescent="0.25">
      <c r="A810" s="29">
        <f t="shared" si="49"/>
        <v>-1</v>
      </c>
      <c r="B810" s="86">
        <v>738</v>
      </c>
      <c r="C810" s="86">
        <v>0</v>
      </c>
      <c r="D810" s="84">
        <f>IF(A810=1, VLOOKUP(E810,'K Bracing'!$A$1:$F$6,MATCH(F810,'K Bracing'!$A$1:'K Bracing'!$F$1,0),FALSE),99999)</f>
        <v>99999</v>
      </c>
      <c r="E810" s="86" t="s">
        <v>27</v>
      </c>
      <c r="F810" s="86" t="s">
        <v>27</v>
      </c>
      <c r="G810" s="86">
        <f t="shared" si="50"/>
        <v>0</v>
      </c>
      <c r="I810" s="29">
        <f t="shared" si="51"/>
        <v>-1</v>
      </c>
      <c r="J810" s="86">
        <v>738</v>
      </c>
      <c r="K810" s="86">
        <v>0</v>
      </c>
      <c r="L810" s="84">
        <f>IF(I810=1,VLOOKUP(M810,'K Bracing'!$A$1:$F$6,MATCH(N810,'K Bracing'!$A$1:'K Bracing'!$F$1,0),FALSE), 99999)</f>
        <v>99999</v>
      </c>
      <c r="M810" s="86" t="s">
        <v>27</v>
      </c>
      <c r="N810" s="86" t="s">
        <v>27</v>
      </c>
      <c r="O810" s="86">
        <f t="shared" si="52"/>
        <v>0</v>
      </c>
      <c r="Q810" s="63"/>
      <c r="AD810" s="63"/>
    </row>
    <row r="811" spans="1:30" x14ac:dyDescent="0.25">
      <c r="A811" s="29">
        <f t="shared" si="49"/>
        <v>-1</v>
      </c>
      <c r="B811" s="86">
        <v>739</v>
      </c>
      <c r="C811" s="86">
        <v>0</v>
      </c>
      <c r="D811" s="84">
        <f>IF(A811=1, VLOOKUP(E811,'K Bracing'!$A$1:$F$6,MATCH(F811,'K Bracing'!$A$1:'K Bracing'!$F$1,0),FALSE),99999)</f>
        <v>99999</v>
      </c>
      <c r="E811" s="86" t="s">
        <v>27</v>
      </c>
      <c r="F811" s="86" t="s">
        <v>27</v>
      </c>
      <c r="G811" s="86">
        <f t="shared" si="50"/>
        <v>0</v>
      </c>
      <c r="I811" s="29">
        <f t="shared" si="51"/>
        <v>-1</v>
      </c>
      <c r="J811" s="86">
        <v>739</v>
      </c>
      <c r="K811" s="86">
        <v>0</v>
      </c>
      <c r="L811" s="84">
        <f>IF(I811=1,VLOOKUP(M811,'K Bracing'!$A$1:$F$6,MATCH(N811,'K Bracing'!$A$1:'K Bracing'!$F$1,0),FALSE), 99999)</f>
        <v>99999</v>
      </c>
      <c r="M811" s="86" t="s">
        <v>27</v>
      </c>
      <c r="N811" s="86" t="s">
        <v>27</v>
      </c>
      <c r="O811" s="86">
        <f t="shared" si="52"/>
        <v>0</v>
      </c>
      <c r="Q811" s="63"/>
      <c r="AD811" s="63"/>
    </row>
    <row r="812" spans="1:30" x14ac:dyDescent="0.25">
      <c r="A812" s="29">
        <f t="shared" si="49"/>
        <v>-1</v>
      </c>
      <c r="B812" s="86">
        <v>740</v>
      </c>
      <c r="C812" s="86">
        <v>0</v>
      </c>
      <c r="D812" s="84">
        <f>IF(A812=1, VLOOKUP(E812,'K Bracing'!$A$1:$F$6,MATCH(F812,'K Bracing'!$A$1:'K Bracing'!$F$1,0),FALSE),99999)</f>
        <v>99999</v>
      </c>
      <c r="E812" s="86" t="s">
        <v>27</v>
      </c>
      <c r="F812" s="86" t="s">
        <v>27</v>
      </c>
      <c r="G812" s="86">
        <f t="shared" si="50"/>
        <v>0</v>
      </c>
      <c r="I812" s="29">
        <f t="shared" si="51"/>
        <v>-1</v>
      </c>
      <c r="J812" s="86">
        <v>740</v>
      </c>
      <c r="K812" s="86">
        <v>0</v>
      </c>
      <c r="L812" s="84">
        <f>IF(I812=1,VLOOKUP(M812,'K Bracing'!$A$1:$F$6,MATCH(N812,'K Bracing'!$A$1:'K Bracing'!$F$1,0),FALSE), 99999)</f>
        <v>99999</v>
      </c>
      <c r="M812" s="86" t="s">
        <v>27</v>
      </c>
      <c r="N812" s="86" t="s">
        <v>27</v>
      </c>
      <c r="O812" s="86">
        <f t="shared" si="52"/>
        <v>0</v>
      </c>
      <c r="Q812" s="63"/>
      <c r="AD812" s="63"/>
    </row>
    <row r="813" spans="1:30" x14ac:dyDescent="0.25">
      <c r="A813" s="29">
        <f t="shared" si="49"/>
        <v>-1</v>
      </c>
      <c r="B813" s="86">
        <v>741</v>
      </c>
      <c r="C813" s="86">
        <v>0</v>
      </c>
      <c r="D813" s="84">
        <f>IF(A813=1, VLOOKUP(E813,'K Bracing'!$A$1:$F$6,MATCH(F813,'K Bracing'!$A$1:'K Bracing'!$F$1,0),FALSE),99999)</f>
        <v>99999</v>
      </c>
      <c r="E813" s="86" t="s">
        <v>27</v>
      </c>
      <c r="F813" s="86" t="s">
        <v>27</v>
      </c>
      <c r="G813" s="86">
        <f t="shared" si="50"/>
        <v>0</v>
      </c>
      <c r="I813" s="29">
        <f t="shared" si="51"/>
        <v>-1</v>
      </c>
      <c r="J813" s="86">
        <v>741</v>
      </c>
      <c r="K813" s="86">
        <v>0</v>
      </c>
      <c r="L813" s="84">
        <f>IF(I813=1,VLOOKUP(M813,'K Bracing'!$A$1:$F$6,MATCH(N813,'K Bracing'!$A$1:'K Bracing'!$F$1,0),FALSE), 99999)</f>
        <v>99999</v>
      </c>
      <c r="M813" s="86" t="s">
        <v>27</v>
      </c>
      <c r="N813" s="86" t="s">
        <v>27</v>
      </c>
      <c r="O813" s="86">
        <f t="shared" si="52"/>
        <v>0</v>
      </c>
      <c r="Q813" s="63"/>
      <c r="AD813" s="63"/>
    </row>
    <row r="814" spans="1:30" x14ac:dyDescent="0.25">
      <c r="A814" s="29">
        <f t="shared" si="49"/>
        <v>-1</v>
      </c>
      <c r="B814" s="86">
        <v>742</v>
      </c>
      <c r="C814" s="86">
        <v>0</v>
      </c>
      <c r="D814" s="84">
        <f>IF(A814=1, VLOOKUP(E814,'K Bracing'!$A$1:$F$6,MATCH(F814,'K Bracing'!$A$1:'K Bracing'!$F$1,0),FALSE),99999)</f>
        <v>99999</v>
      </c>
      <c r="E814" s="86" t="s">
        <v>27</v>
      </c>
      <c r="F814" s="86" t="s">
        <v>27</v>
      </c>
      <c r="G814" s="86">
        <f t="shared" si="50"/>
        <v>0</v>
      </c>
      <c r="I814" s="29">
        <f t="shared" si="51"/>
        <v>-1</v>
      </c>
      <c r="J814" s="86">
        <v>742</v>
      </c>
      <c r="K814" s="86">
        <v>0</v>
      </c>
      <c r="L814" s="84">
        <f>IF(I814=1,VLOOKUP(M814,'K Bracing'!$A$1:$F$6,MATCH(N814,'K Bracing'!$A$1:'K Bracing'!$F$1,0),FALSE), 99999)</f>
        <v>99999</v>
      </c>
      <c r="M814" s="86" t="s">
        <v>27</v>
      </c>
      <c r="N814" s="86" t="s">
        <v>27</v>
      </c>
      <c r="O814" s="86">
        <f t="shared" si="52"/>
        <v>0</v>
      </c>
      <c r="Q814" s="63"/>
      <c r="AD814" s="63"/>
    </row>
    <row r="815" spans="1:30" x14ac:dyDescent="0.25">
      <c r="A815" s="29">
        <f t="shared" si="49"/>
        <v>-1</v>
      </c>
      <c r="B815" s="86">
        <v>743</v>
      </c>
      <c r="C815" s="86">
        <v>0</v>
      </c>
      <c r="D815" s="84">
        <f>IF(A815=1, VLOOKUP(E815,'K Bracing'!$A$1:$F$6,MATCH(F815,'K Bracing'!$A$1:'K Bracing'!$F$1,0),FALSE),99999)</f>
        <v>99999</v>
      </c>
      <c r="E815" s="86" t="s">
        <v>27</v>
      </c>
      <c r="F815" s="86" t="s">
        <v>27</v>
      </c>
      <c r="G815" s="86">
        <f t="shared" si="50"/>
        <v>0</v>
      </c>
      <c r="I815" s="29">
        <f t="shared" si="51"/>
        <v>-1</v>
      </c>
      <c r="J815" s="86">
        <v>743</v>
      </c>
      <c r="K815" s="86">
        <v>0</v>
      </c>
      <c r="L815" s="84">
        <f>IF(I815=1,VLOOKUP(M815,'K Bracing'!$A$1:$F$6,MATCH(N815,'K Bracing'!$A$1:'K Bracing'!$F$1,0),FALSE), 99999)</f>
        <v>99999</v>
      </c>
      <c r="M815" s="86" t="s">
        <v>27</v>
      </c>
      <c r="N815" s="86" t="s">
        <v>27</v>
      </c>
      <c r="O815" s="86">
        <f t="shared" si="52"/>
        <v>0</v>
      </c>
      <c r="Q815" s="63"/>
      <c r="AD815" s="63"/>
    </row>
    <row r="816" spans="1:30" x14ac:dyDescent="0.25">
      <c r="A816" s="29">
        <f t="shared" si="49"/>
        <v>-1</v>
      </c>
      <c r="B816" s="86">
        <v>744</v>
      </c>
      <c r="C816" s="86">
        <v>0</v>
      </c>
      <c r="D816" s="84">
        <f>IF(A816=1, VLOOKUP(E816,'K Bracing'!$A$1:$F$6,MATCH(F816,'K Bracing'!$A$1:'K Bracing'!$F$1,0),FALSE),99999)</f>
        <v>99999</v>
      </c>
      <c r="E816" s="86" t="s">
        <v>27</v>
      </c>
      <c r="F816" s="86" t="s">
        <v>27</v>
      </c>
      <c r="G816" s="86">
        <f t="shared" si="50"/>
        <v>0</v>
      </c>
      <c r="I816" s="29">
        <f t="shared" si="51"/>
        <v>-1</v>
      </c>
      <c r="J816" s="86">
        <v>744</v>
      </c>
      <c r="K816" s="86">
        <v>0</v>
      </c>
      <c r="L816" s="84">
        <f>IF(I816=1,VLOOKUP(M816,'K Bracing'!$A$1:$F$6,MATCH(N816,'K Bracing'!$A$1:'K Bracing'!$F$1,0),FALSE), 99999)</f>
        <v>99999</v>
      </c>
      <c r="M816" s="86" t="s">
        <v>27</v>
      </c>
      <c r="N816" s="86" t="s">
        <v>27</v>
      </c>
      <c r="O816" s="86">
        <f t="shared" si="52"/>
        <v>0</v>
      </c>
      <c r="Q816" s="63"/>
      <c r="AD816" s="63"/>
    </row>
    <row r="817" spans="1:30" x14ac:dyDescent="0.25">
      <c r="A817" s="29">
        <f t="shared" si="49"/>
        <v>-1</v>
      </c>
      <c r="B817" s="86">
        <v>745</v>
      </c>
      <c r="C817" s="86">
        <v>0</v>
      </c>
      <c r="D817" s="84">
        <f>IF(A817=1, VLOOKUP(E817,'K Bracing'!$A$1:$F$6,MATCH(F817,'K Bracing'!$A$1:'K Bracing'!$F$1,0),FALSE),99999)</f>
        <v>99999</v>
      </c>
      <c r="E817" s="86" t="s">
        <v>27</v>
      </c>
      <c r="F817" s="86" t="s">
        <v>27</v>
      </c>
      <c r="G817" s="86">
        <f t="shared" si="50"/>
        <v>0</v>
      </c>
      <c r="I817" s="29">
        <f t="shared" si="51"/>
        <v>-1</v>
      </c>
      <c r="J817" s="86">
        <v>745</v>
      </c>
      <c r="K817" s="86">
        <v>0</v>
      </c>
      <c r="L817" s="84">
        <f>IF(I817=1,VLOOKUP(M817,'K Bracing'!$A$1:$F$6,MATCH(N817,'K Bracing'!$A$1:'K Bracing'!$F$1,0),FALSE), 99999)</f>
        <v>99999</v>
      </c>
      <c r="M817" s="86" t="s">
        <v>27</v>
      </c>
      <c r="N817" s="86" t="s">
        <v>27</v>
      </c>
      <c r="O817" s="86">
        <f t="shared" si="52"/>
        <v>0</v>
      </c>
      <c r="Q817" s="63"/>
      <c r="AD817" s="63"/>
    </row>
    <row r="818" spans="1:30" x14ac:dyDescent="0.25">
      <c r="A818" s="29">
        <f t="shared" si="49"/>
        <v>-1</v>
      </c>
      <c r="B818" s="86">
        <v>746</v>
      </c>
      <c r="C818" s="86">
        <v>0</v>
      </c>
      <c r="D818" s="84">
        <f>IF(A818=1, VLOOKUP(E818,'K Bracing'!$A$1:$F$6,MATCH(F818,'K Bracing'!$A$1:'K Bracing'!$F$1,0),FALSE),99999)</f>
        <v>99999</v>
      </c>
      <c r="E818" s="86" t="s">
        <v>27</v>
      </c>
      <c r="F818" s="86" t="s">
        <v>27</v>
      </c>
      <c r="G818" s="86">
        <f t="shared" si="50"/>
        <v>0</v>
      </c>
      <c r="I818" s="29">
        <f t="shared" si="51"/>
        <v>-1</v>
      </c>
      <c r="J818" s="86">
        <v>746</v>
      </c>
      <c r="K818" s="86">
        <v>0</v>
      </c>
      <c r="L818" s="84">
        <f>IF(I818=1,VLOOKUP(M818,'K Bracing'!$A$1:$F$6,MATCH(N818,'K Bracing'!$A$1:'K Bracing'!$F$1,0),FALSE), 99999)</f>
        <v>99999</v>
      </c>
      <c r="M818" s="86" t="s">
        <v>27</v>
      </c>
      <c r="N818" s="86" t="s">
        <v>27</v>
      </c>
      <c r="O818" s="86">
        <f t="shared" si="52"/>
        <v>0</v>
      </c>
      <c r="Q818" s="63"/>
      <c r="AD818" s="63"/>
    </row>
    <row r="819" spans="1:30" x14ac:dyDescent="0.25">
      <c r="A819" s="29">
        <f t="shared" si="49"/>
        <v>-1</v>
      </c>
      <c r="B819" s="86">
        <v>747</v>
      </c>
      <c r="C819" s="86">
        <v>0</v>
      </c>
      <c r="D819" s="84">
        <f>IF(A819=1, VLOOKUP(E819,'K Bracing'!$A$1:$F$6,MATCH(F819,'K Bracing'!$A$1:'K Bracing'!$F$1,0),FALSE),99999)</f>
        <v>99999</v>
      </c>
      <c r="E819" s="86" t="s">
        <v>27</v>
      </c>
      <c r="F819" s="86" t="s">
        <v>27</v>
      </c>
      <c r="G819" s="86">
        <f t="shared" si="50"/>
        <v>0</v>
      </c>
      <c r="I819" s="29">
        <f t="shared" si="51"/>
        <v>-1</v>
      </c>
      <c r="J819" s="86">
        <v>747</v>
      </c>
      <c r="K819" s="86">
        <v>0</v>
      </c>
      <c r="L819" s="84">
        <f>IF(I819=1,VLOOKUP(M819,'K Bracing'!$A$1:$F$6,MATCH(N819,'K Bracing'!$A$1:'K Bracing'!$F$1,0),FALSE), 99999)</f>
        <v>99999</v>
      </c>
      <c r="M819" s="86" t="s">
        <v>27</v>
      </c>
      <c r="N819" s="86" t="s">
        <v>27</v>
      </c>
      <c r="O819" s="86">
        <f t="shared" si="52"/>
        <v>0</v>
      </c>
      <c r="Q819" s="63"/>
      <c r="AD819" s="63"/>
    </row>
    <row r="820" spans="1:30" x14ac:dyDescent="0.25">
      <c r="A820" s="29">
        <f t="shared" si="49"/>
        <v>-1</v>
      </c>
      <c r="B820" s="86">
        <v>748</v>
      </c>
      <c r="C820" s="86">
        <v>0</v>
      </c>
      <c r="D820" s="84">
        <f>IF(A820=1, VLOOKUP(E820,'K Bracing'!$A$1:$F$6,MATCH(F820,'K Bracing'!$A$1:'K Bracing'!$F$1,0),FALSE),99999)</f>
        <v>99999</v>
      </c>
      <c r="E820" s="86" t="s">
        <v>27</v>
      </c>
      <c r="F820" s="86" t="s">
        <v>27</v>
      </c>
      <c r="G820" s="86">
        <f t="shared" si="50"/>
        <v>0</v>
      </c>
      <c r="I820" s="29">
        <f t="shared" si="51"/>
        <v>-1</v>
      </c>
      <c r="J820" s="86">
        <v>748</v>
      </c>
      <c r="K820" s="86">
        <v>0</v>
      </c>
      <c r="L820" s="84">
        <f>IF(I820=1,VLOOKUP(M820,'K Bracing'!$A$1:$F$6,MATCH(N820,'K Bracing'!$A$1:'K Bracing'!$F$1,0),FALSE), 99999)</f>
        <v>99999</v>
      </c>
      <c r="M820" s="86" t="s">
        <v>27</v>
      </c>
      <c r="N820" s="86" t="s">
        <v>27</v>
      </c>
      <c r="O820" s="86">
        <f t="shared" si="52"/>
        <v>0</v>
      </c>
      <c r="Q820" s="63"/>
      <c r="AD820" s="63"/>
    </row>
    <row r="821" spans="1:30" x14ac:dyDescent="0.25">
      <c r="A821" s="29">
        <f t="shared" si="49"/>
        <v>-1</v>
      </c>
      <c r="B821" s="86">
        <v>749</v>
      </c>
      <c r="C821" s="86">
        <v>0</v>
      </c>
      <c r="D821" s="84">
        <f>IF(A821=1, VLOOKUP(E821,'K Bracing'!$A$1:$F$6,MATCH(F821,'K Bracing'!$A$1:'K Bracing'!$F$1,0),FALSE),99999)</f>
        <v>99999</v>
      </c>
      <c r="E821" s="86" t="s">
        <v>27</v>
      </c>
      <c r="F821" s="86" t="s">
        <v>27</v>
      </c>
      <c r="G821" s="86">
        <f t="shared" si="50"/>
        <v>0</v>
      </c>
      <c r="I821" s="29">
        <f t="shared" si="51"/>
        <v>-1</v>
      </c>
      <c r="J821" s="86">
        <v>749</v>
      </c>
      <c r="K821" s="86">
        <v>0</v>
      </c>
      <c r="L821" s="84">
        <f>IF(I821=1,VLOOKUP(M821,'K Bracing'!$A$1:$F$6,MATCH(N821,'K Bracing'!$A$1:'K Bracing'!$F$1,0),FALSE), 99999)</f>
        <v>99999</v>
      </c>
      <c r="M821" s="86" t="s">
        <v>27</v>
      </c>
      <c r="N821" s="86" t="s">
        <v>27</v>
      </c>
      <c r="O821" s="86">
        <f t="shared" si="52"/>
        <v>0</v>
      </c>
      <c r="Q821" s="63"/>
      <c r="AD821" s="63"/>
    </row>
    <row r="822" spans="1:30" x14ac:dyDescent="0.25">
      <c r="A822" s="29">
        <f t="shared" si="49"/>
        <v>-1</v>
      </c>
      <c r="B822" s="86">
        <v>750</v>
      </c>
      <c r="C822" s="86">
        <v>0</v>
      </c>
      <c r="D822" s="84">
        <f>IF(A822=1, VLOOKUP(E822,'K Bracing'!$A$1:$F$6,MATCH(F822,'K Bracing'!$A$1:'K Bracing'!$F$1,0),FALSE),99999)</f>
        <v>99999</v>
      </c>
      <c r="E822" s="86" t="s">
        <v>27</v>
      </c>
      <c r="F822" s="86" t="s">
        <v>27</v>
      </c>
      <c r="G822" s="86">
        <f t="shared" si="50"/>
        <v>0</v>
      </c>
      <c r="I822" s="29">
        <f t="shared" si="51"/>
        <v>-1</v>
      </c>
      <c r="J822" s="86">
        <v>750</v>
      </c>
      <c r="K822" s="86">
        <v>0</v>
      </c>
      <c r="L822" s="84">
        <f>IF(I822=1,VLOOKUP(M822,'K Bracing'!$A$1:$F$6,MATCH(N822,'K Bracing'!$A$1:'K Bracing'!$F$1,0),FALSE), 99999)</f>
        <v>99999</v>
      </c>
      <c r="M822" s="86" t="s">
        <v>27</v>
      </c>
      <c r="N822" s="86" t="s">
        <v>27</v>
      </c>
      <c r="O822" s="86">
        <f t="shared" si="52"/>
        <v>0</v>
      </c>
      <c r="Q822" s="63"/>
      <c r="AD822" s="63"/>
    </row>
    <row r="823" spans="1:30" x14ac:dyDescent="0.25">
      <c r="A823" s="29">
        <f t="shared" si="49"/>
        <v>-1</v>
      </c>
      <c r="B823" s="86">
        <v>751</v>
      </c>
      <c r="C823" s="86">
        <v>0</v>
      </c>
      <c r="D823" s="84">
        <f>IF(A823=1, VLOOKUP(E823,'K Bracing'!$A$1:$F$6,MATCH(F823,'K Bracing'!$A$1:'K Bracing'!$F$1,0),FALSE),99999)</f>
        <v>99999</v>
      </c>
      <c r="E823" s="86" t="s">
        <v>27</v>
      </c>
      <c r="F823" s="86" t="s">
        <v>27</v>
      </c>
      <c r="G823" s="86">
        <f t="shared" si="50"/>
        <v>0</v>
      </c>
      <c r="I823" s="29">
        <f t="shared" si="51"/>
        <v>-1</v>
      </c>
      <c r="J823" s="86">
        <v>751</v>
      </c>
      <c r="K823" s="86">
        <v>0</v>
      </c>
      <c r="L823" s="84">
        <f>IF(I823=1,VLOOKUP(M823,'K Bracing'!$A$1:$F$6,MATCH(N823,'K Bracing'!$A$1:'K Bracing'!$F$1,0),FALSE), 99999)</f>
        <v>99999</v>
      </c>
      <c r="M823" s="86" t="s">
        <v>27</v>
      </c>
      <c r="N823" s="86" t="s">
        <v>27</v>
      </c>
      <c r="O823" s="86">
        <f t="shared" si="52"/>
        <v>0</v>
      </c>
      <c r="Q823" s="63"/>
      <c r="AD823" s="63"/>
    </row>
    <row r="824" spans="1:30" x14ac:dyDescent="0.25">
      <c r="A824" s="29">
        <f t="shared" si="49"/>
        <v>-1</v>
      </c>
      <c r="B824" s="86">
        <v>752</v>
      </c>
      <c r="C824" s="86">
        <v>0</v>
      </c>
      <c r="D824" s="84">
        <f>IF(A824=1, VLOOKUP(E824,'K Bracing'!$A$1:$F$6,MATCH(F824,'K Bracing'!$A$1:'K Bracing'!$F$1,0),FALSE),99999)</f>
        <v>99999</v>
      </c>
      <c r="E824" s="86" t="s">
        <v>27</v>
      </c>
      <c r="F824" s="86" t="s">
        <v>27</v>
      </c>
      <c r="G824" s="86">
        <f t="shared" si="50"/>
        <v>0</v>
      </c>
      <c r="I824" s="29">
        <f t="shared" si="51"/>
        <v>-1</v>
      </c>
      <c r="J824" s="86">
        <v>752</v>
      </c>
      <c r="K824" s="86">
        <v>0</v>
      </c>
      <c r="L824" s="84">
        <f>IF(I824=1,VLOOKUP(M824,'K Bracing'!$A$1:$F$6,MATCH(N824,'K Bracing'!$A$1:'K Bracing'!$F$1,0),FALSE), 99999)</f>
        <v>99999</v>
      </c>
      <c r="M824" s="86" t="s">
        <v>27</v>
      </c>
      <c r="N824" s="86" t="s">
        <v>27</v>
      </c>
      <c r="O824" s="86">
        <f t="shared" si="52"/>
        <v>0</v>
      </c>
      <c r="Q824" s="63"/>
      <c r="AD824" s="63"/>
    </row>
    <row r="825" spans="1:30" x14ac:dyDescent="0.25">
      <c r="A825" s="29">
        <f t="shared" si="49"/>
        <v>-1</v>
      </c>
      <c r="B825" s="86">
        <v>753</v>
      </c>
      <c r="C825" s="86">
        <v>0</v>
      </c>
      <c r="D825" s="84">
        <f>IF(A825=1, VLOOKUP(E825,'K Bracing'!$A$1:$F$6,MATCH(F825,'K Bracing'!$A$1:'K Bracing'!$F$1,0),FALSE),99999)</f>
        <v>99999</v>
      </c>
      <c r="E825" s="86" t="s">
        <v>27</v>
      </c>
      <c r="F825" s="86" t="s">
        <v>27</v>
      </c>
      <c r="G825" s="86">
        <f t="shared" si="50"/>
        <v>0</v>
      </c>
      <c r="I825" s="29">
        <f t="shared" si="51"/>
        <v>-1</v>
      </c>
      <c r="J825" s="86">
        <v>753</v>
      </c>
      <c r="K825" s="86">
        <v>0</v>
      </c>
      <c r="L825" s="84">
        <f>IF(I825=1,VLOOKUP(M825,'K Bracing'!$A$1:$F$6,MATCH(N825,'K Bracing'!$A$1:'K Bracing'!$F$1,0),FALSE), 99999)</f>
        <v>99999</v>
      </c>
      <c r="M825" s="86" t="s">
        <v>27</v>
      </c>
      <c r="N825" s="86" t="s">
        <v>27</v>
      </c>
      <c r="O825" s="86">
        <f t="shared" si="52"/>
        <v>0</v>
      </c>
      <c r="Q825" s="63"/>
      <c r="AD825" s="63"/>
    </row>
    <row r="826" spans="1:30" x14ac:dyDescent="0.25">
      <c r="A826" s="29">
        <f t="shared" si="49"/>
        <v>-1</v>
      </c>
      <c r="B826" s="86">
        <v>754</v>
      </c>
      <c r="C826" s="86">
        <v>0</v>
      </c>
      <c r="D826" s="84">
        <f>IF(A826=1, VLOOKUP(E826,'K Bracing'!$A$1:$F$6,MATCH(F826,'K Bracing'!$A$1:'K Bracing'!$F$1,0),FALSE),99999)</f>
        <v>99999</v>
      </c>
      <c r="E826" s="86" t="s">
        <v>27</v>
      </c>
      <c r="F826" s="86" t="s">
        <v>27</v>
      </c>
      <c r="G826" s="86">
        <f t="shared" si="50"/>
        <v>0</v>
      </c>
      <c r="I826" s="29">
        <f t="shared" si="51"/>
        <v>-1</v>
      </c>
      <c r="J826" s="86">
        <v>754</v>
      </c>
      <c r="K826" s="86">
        <v>0</v>
      </c>
      <c r="L826" s="84">
        <f>IF(I826=1,VLOOKUP(M826,'K Bracing'!$A$1:$F$6,MATCH(N826,'K Bracing'!$A$1:'K Bracing'!$F$1,0),FALSE), 99999)</f>
        <v>99999</v>
      </c>
      <c r="M826" s="86" t="s">
        <v>27</v>
      </c>
      <c r="N826" s="86" t="s">
        <v>27</v>
      </c>
      <c r="O826" s="86">
        <f t="shared" si="52"/>
        <v>0</v>
      </c>
      <c r="Q826" s="63"/>
      <c r="AD826" s="63"/>
    </row>
    <row r="827" spans="1:30" x14ac:dyDescent="0.25">
      <c r="A827" s="29">
        <f t="shared" si="49"/>
        <v>-1</v>
      </c>
      <c r="B827" s="86">
        <v>755</v>
      </c>
      <c r="C827" s="86">
        <v>0</v>
      </c>
      <c r="D827" s="84">
        <f>IF(A827=1, VLOOKUP(E827,'K Bracing'!$A$1:$F$6,MATCH(F827,'K Bracing'!$A$1:'K Bracing'!$F$1,0),FALSE),99999)</f>
        <v>99999</v>
      </c>
      <c r="E827" s="86" t="s">
        <v>27</v>
      </c>
      <c r="F827" s="86" t="s">
        <v>27</v>
      </c>
      <c r="G827" s="86">
        <f t="shared" si="50"/>
        <v>0</v>
      </c>
      <c r="I827" s="29">
        <f t="shared" si="51"/>
        <v>-1</v>
      </c>
      <c r="J827" s="86">
        <v>755</v>
      </c>
      <c r="K827" s="86">
        <v>0</v>
      </c>
      <c r="L827" s="84">
        <f>IF(I827=1,VLOOKUP(M827,'K Bracing'!$A$1:$F$6,MATCH(N827,'K Bracing'!$A$1:'K Bracing'!$F$1,0),FALSE), 99999)</f>
        <v>99999</v>
      </c>
      <c r="M827" s="86" t="s">
        <v>27</v>
      </c>
      <c r="N827" s="86" t="s">
        <v>27</v>
      </c>
      <c r="O827" s="86">
        <f t="shared" si="52"/>
        <v>0</v>
      </c>
      <c r="Q827" s="63"/>
      <c r="AD827" s="63"/>
    </row>
    <row r="828" spans="1:30" x14ac:dyDescent="0.25">
      <c r="A828" s="29">
        <f t="shared" si="49"/>
        <v>-1</v>
      </c>
      <c r="B828" s="86">
        <v>756</v>
      </c>
      <c r="C828" s="86">
        <v>0</v>
      </c>
      <c r="D828" s="84">
        <f>IF(A828=1, VLOOKUP(E828,'K Bracing'!$A$1:$F$6,MATCH(F828,'K Bracing'!$A$1:'K Bracing'!$F$1,0),FALSE),99999)</f>
        <v>99999</v>
      </c>
      <c r="E828" s="86" t="s">
        <v>27</v>
      </c>
      <c r="F828" s="86" t="s">
        <v>27</v>
      </c>
      <c r="G828" s="86">
        <f t="shared" si="50"/>
        <v>0</v>
      </c>
      <c r="I828" s="29">
        <f t="shared" si="51"/>
        <v>-1</v>
      </c>
      <c r="J828" s="86">
        <v>756</v>
      </c>
      <c r="K828" s="86">
        <v>0</v>
      </c>
      <c r="L828" s="84">
        <f>IF(I828=1,VLOOKUP(M828,'K Bracing'!$A$1:$F$6,MATCH(N828,'K Bracing'!$A$1:'K Bracing'!$F$1,0),FALSE), 99999)</f>
        <v>99999</v>
      </c>
      <c r="M828" s="86" t="s">
        <v>27</v>
      </c>
      <c r="N828" s="86" t="s">
        <v>27</v>
      </c>
      <c r="O828" s="86">
        <f t="shared" si="52"/>
        <v>0</v>
      </c>
      <c r="Q828" s="63"/>
      <c r="AD828" s="63"/>
    </row>
    <row r="829" spans="1:30" x14ac:dyDescent="0.25">
      <c r="A829" s="29">
        <f t="shared" si="49"/>
        <v>-1</v>
      </c>
      <c r="B829" s="86">
        <v>757</v>
      </c>
      <c r="C829" s="86">
        <v>0</v>
      </c>
      <c r="D829" s="84">
        <f>IF(A829=1, VLOOKUP(E829,'K Bracing'!$A$1:$F$6,MATCH(F829,'K Bracing'!$A$1:'K Bracing'!$F$1,0),FALSE),99999)</f>
        <v>99999</v>
      </c>
      <c r="E829" s="86" t="s">
        <v>27</v>
      </c>
      <c r="F829" s="86" t="s">
        <v>27</v>
      </c>
      <c r="G829" s="86">
        <f t="shared" si="50"/>
        <v>0</v>
      </c>
      <c r="I829" s="29">
        <f t="shared" si="51"/>
        <v>-1</v>
      </c>
      <c r="J829" s="86">
        <v>757</v>
      </c>
      <c r="K829" s="86">
        <v>0</v>
      </c>
      <c r="L829" s="84">
        <f>IF(I829=1,VLOOKUP(M829,'K Bracing'!$A$1:$F$6,MATCH(N829,'K Bracing'!$A$1:'K Bracing'!$F$1,0),FALSE), 99999)</f>
        <v>99999</v>
      </c>
      <c r="M829" s="86" t="s">
        <v>27</v>
      </c>
      <c r="N829" s="86" t="s">
        <v>27</v>
      </c>
      <c r="O829" s="86">
        <f t="shared" si="52"/>
        <v>0</v>
      </c>
      <c r="Q829" s="63"/>
      <c r="AD829" s="63"/>
    </row>
    <row r="830" spans="1:30" x14ac:dyDescent="0.25">
      <c r="A830" s="29">
        <f t="shared" si="49"/>
        <v>-1</v>
      </c>
      <c r="B830" s="86">
        <v>758</v>
      </c>
      <c r="C830" s="86">
        <v>0</v>
      </c>
      <c r="D830" s="84">
        <f>IF(A830=1, VLOOKUP(E830,'K Bracing'!$A$1:$F$6,MATCH(F830,'K Bracing'!$A$1:'K Bracing'!$F$1,0),FALSE),99999)</f>
        <v>99999</v>
      </c>
      <c r="E830" s="86" t="s">
        <v>27</v>
      </c>
      <c r="F830" s="86" t="s">
        <v>27</v>
      </c>
      <c r="G830" s="86">
        <f t="shared" si="50"/>
        <v>0</v>
      </c>
      <c r="I830" s="29">
        <f t="shared" si="51"/>
        <v>-1</v>
      </c>
      <c r="J830" s="86">
        <v>758</v>
      </c>
      <c r="K830" s="86">
        <v>0</v>
      </c>
      <c r="L830" s="84">
        <f>IF(I830=1,VLOOKUP(M830,'K Bracing'!$A$1:$F$6,MATCH(N830,'K Bracing'!$A$1:'K Bracing'!$F$1,0),FALSE), 99999)</f>
        <v>99999</v>
      </c>
      <c r="M830" s="86" t="s">
        <v>27</v>
      </c>
      <c r="N830" s="86" t="s">
        <v>27</v>
      </c>
      <c r="O830" s="86">
        <f t="shared" si="52"/>
        <v>0</v>
      </c>
      <c r="Q830" s="63"/>
      <c r="AD830" s="63"/>
    </row>
    <row r="831" spans="1:30" x14ac:dyDescent="0.25">
      <c r="A831" s="29">
        <f t="shared" si="49"/>
        <v>-1</v>
      </c>
      <c r="B831" s="86">
        <v>759</v>
      </c>
      <c r="C831" s="86">
        <v>0</v>
      </c>
      <c r="D831" s="84">
        <f>IF(A831=1, VLOOKUP(E831,'K Bracing'!$A$1:$F$6,MATCH(F831,'K Bracing'!$A$1:'K Bracing'!$F$1,0),FALSE),99999)</f>
        <v>99999</v>
      </c>
      <c r="E831" s="86" t="s">
        <v>27</v>
      </c>
      <c r="F831" s="86" t="s">
        <v>27</v>
      </c>
      <c r="G831" s="86">
        <f t="shared" si="50"/>
        <v>0</v>
      </c>
      <c r="I831" s="29">
        <f t="shared" si="51"/>
        <v>-1</v>
      </c>
      <c r="J831" s="86">
        <v>759</v>
      </c>
      <c r="K831" s="86">
        <v>0</v>
      </c>
      <c r="L831" s="84">
        <f>IF(I831=1,VLOOKUP(M831,'K Bracing'!$A$1:$F$6,MATCH(N831,'K Bracing'!$A$1:'K Bracing'!$F$1,0),FALSE), 99999)</f>
        <v>99999</v>
      </c>
      <c r="M831" s="86" t="s">
        <v>27</v>
      </c>
      <c r="N831" s="86" t="s">
        <v>27</v>
      </c>
      <c r="O831" s="86">
        <f t="shared" si="52"/>
        <v>0</v>
      </c>
      <c r="Q831" s="63"/>
      <c r="AD831" s="63"/>
    </row>
    <row r="832" spans="1:30" x14ac:dyDescent="0.25">
      <c r="A832" s="29">
        <f t="shared" si="49"/>
        <v>-1</v>
      </c>
      <c r="B832" s="86">
        <v>760</v>
      </c>
      <c r="C832" s="86">
        <v>0</v>
      </c>
      <c r="D832" s="84">
        <f>IF(A832=1, VLOOKUP(E832,'K Bracing'!$A$1:$F$6,MATCH(F832,'K Bracing'!$A$1:'K Bracing'!$F$1,0),FALSE),99999)</f>
        <v>99999</v>
      </c>
      <c r="E832" s="86" t="s">
        <v>27</v>
      </c>
      <c r="F832" s="86" t="s">
        <v>27</v>
      </c>
      <c r="G832" s="86">
        <f t="shared" si="50"/>
        <v>0</v>
      </c>
      <c r="I832" s="29">
        <f t="shared" si="51"/>
        <v>-1</v>
      </c>
      <c r="J832" s="86">
        <v>760</v>
      </c>
      <c r="K832" s="86">
        <v>0</v>
      </c>
      <c r="L832" s="84">
        <f>IF(I832=1,VLOOKUP(M832,'K Bracing'!$A$1:$F$6,MATCH(N832,'K Bracing'!$A$1:'K Bracing'!$F$1,0),FALSE), 99999)</f>
        <v>99999</v>
      </c>
      <c r="M832" s="86" t="s">
        <v>27</v>
      </c>
      <c r="N832" s="86" t="s">
        <v>27</v>
      </c>
      <c r="O832" s="86">
        <f t="shared" si="52"/>
        <v>0</v>
      </c>
      <c r="Q832" s="63"/>
      <c r="AD832" s="63"/>
    </row>
    <row r="833" spans="1:30" x14ac:dyDescent="0.25">
      <c r="A833" s="29">
        <f t="shared" si="49"/>
        <v>-1</v>
      </c>
      <c r="B833" s="86">
        <v>761</v>
      </c>
      <c r="C833" s="86">
        <v>0</v>
      </c>
      <c r="D833" s="84">
        <f>IF(A833=1, VLOOKUP(E833,'K Bracing'!$A$1:$F$6,MATCH(F833,'K Bracing'!$A$1:'K Bracing'!$F$1,0),FALSE),99999)</f>
        <v>99999</v>
      </c>
      <c r="E833" s="86" t="s">
        <v>27</v>
      </c>
      <c r="F833" s="86" t="s">
        <v>27</v>
      </c>
      <c r="G833" s="86">
        <f t="shared" si="50"/>
        <v>0</v>
      </c>
      <c r="I833" s="29">
        <f t="shared" si="51"/>
        <v>-1</v>
      </c>
      <c r="J833" s="86">
        <v>761</v>
      </c>
      <c r="K833" s="86">
        <v>0</v>
      </c>
      <c r="L833" s="84">
        <f>IF(I833=1,VLOOKUP(M833,'K Bracing'!$A$1:$F$6,MATCH(N833,'K Bracing'!$A$1:'K Bracing'!$F$1,0),FALSE), 99999)</f>
        <v>99999</v>
      </c>
      <c r="M833" s="86" t="s">
        <v>27</v>
      </c>
      <c r="N833" s="86" t="s">
        <v>27</v>
      </c>
      <c r="O833" s="86">
        <f t="shared" si="52"/>
        <v>0</v>
      </c>
      <c r="Q833" s="63"/>
      <c r="AD833" s="63"/>
    </row>
    <row r="834" spans="1:30" x14ac:dyDescent="0.25">
      <c r="A834" s="29">
        <f t="shared" si="49"/>
        <v>-1</v>
      </c>
      <c r="B834" s="86">
        <v>762</v>
      </c>
      <c r="C834" s="86">
        <v>0</v>
      </c>
      <c r="D834" s="84">
        <f>IF(A834=1, VLOOKUP(E834,'K Bracing'!$A$1:$F$6,MATCH(F834,'K Bracing'!$A$1:'K Bracing'!$F$1,0),FALSE),99999)</f>
        <v>99999</v>
      </c>
      <c r="E834" s="86" t="s">
        <v>27</v>
      </c>
      <c r="F834" s="86" t="s">
        <v>27</v>
      </c>
      <c r="G834" s="86">
        <f t="shared" si="50"/>
        <v>0</v>
      </c>
      <c r="I834" s="29">
        <f t="shared" si="51"/>
        <v>-1</v>
      </c>
      <c r="J834" s="86">
        <v>762</v>
      </c>
      <c r="K834" s="86">
        <v>0</v>
      </c>
      <c r="L834" s="84">
        <f>IF(I834=1,VLOOKUP(M834,'K Bracing'!$A$1:$F$6,MATCH(N834,'K Bracing'!$A$1:'K Bracing'!$F$1,0),FALSE), 99999)</f>
        <v>99999</v>
      </c>
      <c r="M834" s="86" t="s">
        <v>27</v>
      </c>
      <c r="N834" s="86" t="s">
        <v>27</v>
      </c>
      <c r="O834" s="86">
        <f t="shared" si="52"/>
        <v>0</v>
      </c>
      <c r="Q834" s="63"/>
      <c r="AD834" s="63"/>
    </row>
    <row r="835" spans="1:30" x14ac:dyDescent="0.25">
      <c r="A835" s="29">
        <f t="shared" si="49"/>
        <v>-1</v>
      </c>
      <c r="B835" s="86">
        <v>763</v>
      </c>
      <c r="C835" s="86">
        <v>0</v>
      </c>
      <c r="D835" s="84">
        <f>IF(A835=1, VLOOKUP(E835,'K Bracing'!$A$1:$F$6,MATCH(F835,'K Bracing'!$A$1:'K Bracing'!$F$1,0),FALSE),99999)</f>
        <v>99999</v>
      </c>
      <c r="E835" s="86" t="s">
        <v>27</v>
      </c>
      <c r="F835" s="86" t="s">
        <v>27</v>
      </c>
      <c r="G835" s="86">
        <f t="shared" si="50"/>
        <v>0</v>
      </c>
      <c r="I835" s="29">
        <f t="shared" si="51"/>
        <v>-1</v>
      </c>
      <c r="J835" s="86">
        <v>763</v>
      </c>
      <c r="K835" s="86">
        <v>0</v>
      </c>
      <c r="L835" s="84">
        <f>IF(I835=1,VLOOKUP(M835,'K Bracing'!$A$1:$F$6,MATCH(N835,'K Bracing'!$A$1:'K Bracing'!$F$1,0),FALSE), 99999)</f>
        <v>99999</v>
      </c>
      <c r="M835" s="86" t="s">
        <v>27</v>
      </c>
      <c r="N835" s="86" t="s">
        <v>27</v>
      </c>
      <c r="O835" s="86">
        <f t="shared" si="52"/>
        <v>0</v>
      </c>
      <c r="Q835" s="63"/>
      <c r="AD835" s="63"/>
    </row>
    <row r="836" spans="1:30" x14ac:dyDescent="0.25">
      <c r="A836" s="29">
        <f t="shared" si="49"/>
        <v>-1</v>
      </c>
      <c r="B836" s="86">
        <v>764</v>
      </c>
      <c r="C836" s="86">
        <v>0</v>
      </c>
      <c r="D836" s="84">
        <f>IF(A836=1, VLOOKUP(E836,'K Bracing'!$A$1:$F$6,MATCH(F836,'K Bracing'!$A$1:'K Bracing'!$F$1,0),FALSE),99999)</f>
        <v>99999</v>
      </c>
      <c r="E836" s="86" t="s">
        <v>27</v>
      </c>
      <c r="F836" s="86" t="s">
        <v>27</v>
      </c>
      <c r="G836" s="86">
        <f t="shared" si="50"/>
        <v>0</v>
      </c>
      <c r="I836" s="29">
        <f t="shared" si="51"/>
        <v>-1</v>
      </c>
      <c r="J836" s="86">
        <v>764</v>
      </c>
      <c r="K836" s="86">
        <v>0</v>
      </c>
      <c r="L836" s="84">
        <f>IF(I836=1,VLOOKUP(M836,'K Bracing'!$A$1:$F$6,MATCH(N836,'K Bracing'!$A$1:'K Bracing'!$F$1,0),FALSE), 99999)</f>
        <v>99999</v>
      </c>
      <c r="M836" s="86" t="s">
        <v>27</v>
      </c>
      <c r="N836" s="86" t="s">
        <v>27</v>
      </c>
      <c r="O836" s="86">
        <f t="shared" si="52"/>
        <v>0</v>
      </c>
      <c r="Q836" s="63"/>
      <c r="AD836" s="63"/>
    </row>
    <row r="837" spans="1:30" x14ac:dyDescent="0.25">
      <c r="A837" s="29">
        <f t="shared" si="49"/>
        <v>-1</v>
      </c>
      <c r="B837" s="86">
        <v>765</v>
      </c>
      <c r="C837" s="86">
        <v>0</v>
      </c>
      <c r="D837" s="84">
        <f>IF(A837=1, VLOOKUP(E837,'K Bracing'!$A$1:$F$6,MATCH(F837,'K Bracing'!$A$1:'K Bracing'!$F$1,0),FALSE),99999)</f>
        <v>99999</v>
      </c>
      <c r="E837" s="86" t="s">
        <v>27</v>
      </c>
      <c r="F837" s="86" t="s">
        <v>27</v>
      </c>
      <c r="G837" s="86">
        <f t="shared" si="50"/>
        <v>0</v>
      </c>
      <c r="I837" s="29">
        <f t="shared" si="51"/>
        <v>-1</v>
      </c>
      <c r="J837" s="86">
        <v>765</v>
      </c>
      <c r="K837" s="86">
        <v>0</v>
      </c>
      <c r="L837" s="84">
        <f>IF(I837=1,VLOOKUP(M837,'K Bracing'!$A$1:$F$6,MATCH(N837,'K Bracing'!$A$1:'K Bracing'!$F$1,0),FALSE), 99999)</f>
        <v>99999</v>
      </c>
      <c r="M837" s="86" t="s">
        <v>27</v>
      </c>
      <c r="N837" s="86" t="s">
        <v>27</v>
      </c>
      <c r="O837" s="86">
        <f t="shared" si="52"/>
        <v>0</v>
      </c>
      <c r="Q837" s="63"/>
      <c r="AD837" s="63"/>
    </row>
    <row r="838" spans="1:30" x14ac:dyDescent="0.25">
      <c r="A838" s="29">
        <f t="shared" si="49"/>
        <v>-1</v>
      </c>
      <c r="B838" s="86">
        <v>766</v>
      </c>
      <c r="C838" s="86">
        <v>0</v>
      </c>
      <c r="D838" s="84">
        <f>IF(A838=1, VLOOKUP(E838,'K Bracing'!$A$1:$F$6,MATCH(F838,'K Bracing'!$A$1:'K Bracing'!$F$1,0),FALSE),99999)</f>
        <v>99999</v>
      </c>
      <c r="E838" s="86" t="s">
        <v>27</v>
      </c>
      <c r="F838" s="86" t="s">
        <v>27</v>
      </c>
      <c r="G838" s="86">
        <f t="shared" si="50"/>
        <v>0</v>
      </c>
      <c r="I838" s="29">
        <f t="shared" si="51"/>
        <v>-1</v>
      </c>
      <c r="J838" s="86">
        <v>766</v>
      </c>
      <c r="K838" s="86">
        <v>0</v>
      </c>
      <c r="L838" s="84">
        <f>IF(I838=1,VLOOKUP(M838,'K Bracing'!$A$1:$F$6,MATCH(N838,'K Bracing'!$A$1:'K Bracing'!$F$1,0),FALSE), 99999)</f>
        <v>99999</v>
      </c>
      <c r="M838" s="86" t="s">
        <v>27</v>
      </c>
      <c r="N838" s="86" t="s">
        <v>27</v>
      </c>
      <c r="O838" s="86">
        <f t="shared" si="52"/>
        <v>0</v>
      </c>
      <c r="Q838" s="63"/>
      <c r="AD838" s="63"/>
    </row>
    <row r="839" spans="1:30" x14ac:dyDescent="0.25">
      <c r="A839" s="29">
        <f t="shared" si="49"/>
        <v>-1</v>
      </c>
      <c r="B839" s="86">
        <v>767</v>
      </c>
      <c r="C839" s="86">
        <v>0</v>
      </c>
      <c r="D839" s="84">
        <f>IF(A839=1, VLOOKUP(E839,'K Bracing'!$A$1:$F$6,MATCH(F839,'K Bracing'!$A$1:'K Bracing'!$F$1,0),FALSE),99999)</f>
        <v>99999</v>
      </c>
      <c r="E839" s="86" t="s">
        <v>27</v>
      </c>
      <c r="F839" s="86" t="s">
        <v>27</v>
      </c>
      <c r="G839" s="86">
        <f t="shared" si="50"/>
        <v>0</v>
      </c>
      <c r="I839" s="29">
        <f t="shared" si="51"/>
        <v>-1</v>
      </c>
      <c r="J839" s="86">
        <v>767</v>
      </c>
      <c r="K839" s="86">
        <v>0</v>
      </c>
      <c r="L839" s="84">
        <f>IF(I839=1,VLOOKUP(M839,'K Bracing'!$A$1:$F$6,MATCH(N839,'K Bracing'!$A$1:'K Bracing'!$F$1,0),FALSE), 99999)</f>
        <v>99999</v>
      </c>
      <c r="M839" s="86" t="s">
        <v>27</v>
      </c>
      <c r="N839" s="86" t="s">
        <v>27</v>
      </c>
      <c r="O839" s="86">
        <f t="shared" si="52"/>
        <v>0</v>
      </c>
      <c r="Q839" s="63"/>
      <c r="AD839" s="63"/>
    </row>
    <row r="840" spans="1:30" x14ac:dyDescent="0.25">
      <c r="A840" s="29">
        <f t="shared" si="49"/>
        <v>-1</v>
      </c>
      <c r="B840" s="86">
        <v>768</v>
      </c>
      <c r="C840" s="86">
        <v>0</v>
      </c>
      <c r="D840" s="84">
        <f>IF(A840=1, VLOOKUP(E840,'K Bracing'!$A$1:$F$6,MATCH(F840,'K Bracing'!$A$1:'K Bracing'!$F$1,0),FALSE),99999)</f>
        <v>99999</v>
      </c>
      <c r="E840" s="86" t="s">
        <v>27</v>
      </c>
      <c r="F840" s="86" t="s">
        <v>27</v>
      </c>
      <c r="G840" s="86">
        <f t="shared" si="50"/>
        <v>0</v>
      </c>
      <c r="I840" s="29">
        <f t="shared" si="51"/>
        <v>-1</v>
      </c>
      <c r="J840" s="86">
        <v>768</v>
      </c>
      <c r="K840" s="86">
        <v>0</v>
      </c>
      <c r="L840" s="84">
        <f>IF(I840=1,VLOOKUP(M840,'K Bracing'!$A$1:$F$6,MATCH(N840,'K Bracing'!$A$1:'K Bracing'!$F$1,0),FALSE), 99999)</f>
        <v>99999</v>
      </c>
      <c r="M840" s="86" t="s">
        <v>27</v>
      </c>
      <c r="N840" s="86" t="s">
        <v>27</v>
      </c>
      <c r="O840" s="86">
        <f t="shared" si="52"/>
        <v>0</v>
      </c>
      <c r="Q840" s="63"/>
      <c r="AD840" s="63"/>
    </row>
    <row r="841" spans="1:30" x14ac:dyDescent="0.25">
      <c r="A841" s="29">
        <f t="shared" ref="A841:A904" si="53">IF($J$52-B841&gt;=0, 1, -1)</f>
        <v>-1</v>
      </c>
      <c r="B841" s="86">
        <v>769</v>
      </c>
      <c r="C841" s="86">
        <v>0</v>
      </c>
      <c r="D841" s="84">
        <f>IF(A841=1, VLOOKUP(E841,'K Bracing'!$A$1:$F$6,MATCH(F841,'K Bracing'!$A$1:'K Bracing'!$F$1,0),FALSE),99999)</f>
        <v>99999</v>
      </c>
      <c r="E841" s="86" t="s">
        <v>27</v>
      </c>
      <c r="F841" s="86" t="s">
        <v>27</v>
      </c>
      <c r="G841" s="86">
        <f t="shared" ref="G841:G904" si="54">D841*A841*C841/$H$46</f>
        <v>0</v>
      </c>
      <c r="I841" s="29">
        <f t="shared" ref="I841:I904" si="55">IF($J$54-J841&gt;=0, 1, -1)</f>
        <v>-1</v>
      </c>
      <c r="J841" s="86">
        <v>769</v>
      </c>
      <c r="K841" s="86">
        <v>0</v>
      </c>
      <c r="L841" s="84">
        <f>IF(I841=1,VLOOKUP(M841,'K Bracing'!$A$1:$F$6,MATCH(N841,'K Bracing'!$A$1:'K Bracing'!$F$1,0),FALSE), 99999)</f>
        <v>99999</v>
      </c>
      <c r="M841" s="86" t="s">
        <v>27</v>
      </c>
      <c r="N841" s="86" t="s">
        <v>27</v>
      </c>
      <c r="O841" s="86">
        <f t="shared" ref="O841:O904" si="56">L841*K841*I841/$H$47</f>
        <v>0</v>
      </c>
      <c r="Q841" s="63"/>
      <c r="AD841" s="63"/>
    </row>
    <row r="842" spans="1:30" x14ac:dyDescent="0.25">
      <c r="A842" s="29">
        <f t="shared" si="53"/>
        <v>-1</v>
      </c>
      <c r="B842" s="86">
        <v>770</v>
      </c>
      <c r="C842" s="86">
        <v>0</v>
      </c>
      <c r="D842" s="84">
        <f>IF(A842=1, VLOOKUP(E842,'K Bracing'!$A$1:$F$6,MATCH(F842,'K Bracing'!$A$1:'K Bracing'!$F$1,0),FALSE),99999)</f>
        <v>99999</v>
      </c>
      <c r="E842" s="86" t="s">
        <v>27</v>
      </c>
      <c r="F842" s="86" t="s">
        <v>27</v>
      </c>
      <c r="G842" s="86">
        <f t="shared" si="54"/>
        <v>0</v>
      </c>
      <c r="I842" s="29">
        <f t="shared" si="55"/>
        <v>-1</v>
      </c>
      <c r="J842" s="86">
        <v>770</v>
      </c>
      <c r="K842" s="86">
        <v>0</v>
      </c>
      <c r="L842" s="84">
        <f>IF(I842=1,VLOOKUP(M842,'K Bracing'!$A$1:$F$6,MATCH(N842,'K Bracing'!$A$1:'K Bracing'!$F$1,0),FALSE), 99999)</f>
        <v>99999</v>
      </c>
      <c r="M842" s="86" t="s">
        <v>27</v>
      </c>
      <c r="N842" s="86" t="s">
        <v>27</v>
      </c>
      <c r="O842" s="86">
        <f t="shared" si="56"/>
        <v>0</v>
      </c>
      <c r="Q842" s="63"/>
      <c r="AD842" s="63"/>
    </row>
    <row r="843" spans="1:30" x14ac:dyDescent="0.25">
      <c r="A843" s="29">
        <f t="shared" si="53"/>
        <v>-1</v>
      </c>
      <c r="B843" s="86">
        <v>771</v>
      </c>
      <c r="C843" s="86">
        <v>0</v>
      </c>
      <c r="D843" s="84">
        <f>IF(A843=1, VLOOKUP(E843,'K Bracing'!$A$1:$F$6,MATCH(F843,'K Bracing'!$A$1:'K Bracing'!$F$1,0),FALSE),99999)</f>
        <v>99999</v>
      </c>
      <c r="E843" s="86" t="s">
        <v>27</v>
      </c>
      <c r="F843" s="86" t="s">
        <v>27</v>
      </c>
      <c r="G843" s="86">
        <f t="shared" si="54"/>
        <v>0</v>
      </c>
      <c r="I843" s="29">
        <f t="shared" si="55"/>
        <v>-1</v>
      </c>
      <c r="J843" s="86">
        <v>771</v>
      </c>
      <c r="K843" s="86">
        <v>0</v>
      </c>
      <c r="L843" s="84">
        <f>IF(I843=1,VLOOKUP(M843,'K Bracing'!$A$1:$F$6,MATCH(N843,'K Bracing'!$A$1:'K Bracing'!$F$1,0),FALSE), 99999)</f>
        <v>99999</v>
      </c>
      <c r="M843" s="86" t="s">
        <v>27</v>
      </c>
      <c r="N843" s="86" t="s">
        <v>27</v>
      </c>
      <c r="O843" s="86">
        <f t="shared" si="56"/>
        <v>0</v>
      </c>
      <c r="Q843" s="63"/>
      <c r="AD843" s="63"/>
    </row>
    <row r="844" spans="1:30" x14ac:dyDescent="0.25">
      <c r="A844" s="29">
        <f t="shared" si="53"/>
        <v>-1</v>
      </c>
      <c r="B844" s="86">
        <v>772</v>
      </c>
      <c r="C844" s="86">
        <v>0</v>
      </c>
      <c r="D844" s="84">
        <f>IF(A844=1, VLOOKUP(E844,'K Bracing'!$A$1:$F$6,MATCH(F844,'K Bracing'!$A$1:'K Bracing'!$F$1,0),FALSE),99999)</f>
        <v>99999</v>
      </c>
      <c r="E844" s="86" t="s">
        <v>27</v>
      </c>
      <c r="F844" s="86" t="s">
        <v>27</v>
      </c>
      <c r="G844" s="86">
        <f t="shared" si="54"/>
        <v>0</v>
      </c>
      <c r="I844" s="29">
        <f t="shared" si="55"/>
        <v>-1</v>
      </c>
      <c r="J844" s="86">
        <v>772</v>
      </c>
      <c r="K844" s="86">
        <v>0</v>
      </c>
      <c r="L844" s="84">
        <f>IF(I844=1,VLOOKUP(M844,'K Bracing'!$A$1:$F$6,MATCH(N844,'K Bracing'!$A$1:'K Bracing'!$F$1,0),FALSE), 99999)</f>
        <v>99999</v>
      </c>
      <c r="M844" s="86" t="s">
        <v>27</v>
      </c>
      <c r="N844" s="86" t="s">
        <v>27</v>
      </c>
      <c r="O844" s="86">
        <f t="shared" si="56"/>
        <v>0</v>
      </c>
      <c r="Q844" s="63"/>
      <c r="AD844" s="63"/>
    </row>
    <row r="845" spans="1:30" x14ac:dyDescent="0.25">
      <c r="A845" s="29">
        <f t="shared" si="53"/>
        <v>-1</v>
      </c>
      <c r="B845" s="86">
        <v>773</v>
      </c>
      <c r="C845" s="86">
        <v>0</v>
      </c>
      <c r="D845" s="84">
        <f>IF(A845=1, VLOOKUP(E845,'K Bracing'!$A$1:$F$6,MATCH(F845,'K Bracing'!$A$1:'K Bracing'!$F$1,0),FALSE),99999)</f>
        <v>99999</v>
      </c>
      <c r="E845" s="86" t="s">
        <v>27</v>
      </c>
      <c r="F845" s="86" t="s">
        <v>27</v>
      </c>
      <c r="G845" s="86">
        <f t="shared" si="54"/>
        <v>0</v>
      </c>
      <c r="I845" s="29">
        <f t="shared" si="55"/>
        <v>-1</v>
      </c>
      <c r="J845" s="86">
        <v>773</v>
      </c>
      <c r="K845" s="86">
        <v>0</v>
      </c>
      <c r="L845" s="84">
        <f>IF(I845=1,VLOOKUP(M845,'K Bracing'!$A$1:$F$6,MATCH(N845,'K Bracing'!$A$1:'K Bracing'!$F$1,0),FALSE), 99999)</f>
        <v>99999</v>
      </c>
      <c r="M845" s="86" t="s">
        <v>27</v>
      </c>
      <c r="N845" s="86" t="s">
        <v>27</v>
      </c>
      <c r="O845" s="86">
        <f t="shared" si="56"/>
        <v>0</v>
      </c>
      <c r="Q845" s="63"/>
      <c r="AD845" s="63"/>
    </row>
    <row r="846" spans="1:30" x14ac:dyDescent="0.25">
      <c r="A846" s="29">
        <f t="shared" si="53"/>
        <v>-1</v>
      </c>
      <c r="B846" s="86">
        <v>774</v>
      </c>
      <c r="C846" s="86">
        <v>0</v>
      </c>
      <c r="D846" s="84">
        <f>IF(A846=1, VLOOKUP(E846,'K Bracing'!$A$1:$F$6,MATCH(F846,'K Bracing'!$A$1:'K Bracing'!$F$1,0),FALSE),99999)</f>
        <v>99999</v>
      </c>
      <c r="E846" s="86" t="s">
        <v>27</v>
      </c>
      <c r="F846" s="86" t="s">
        <v>27</v>
      </c>
      <c r="G846" s="86">
        <f t="shared" si="54"/>
        <v>0</v>
      </c>
      <c r="I846" s="29">
        <f t="shared" si="55"/>
        <v>-1</v>
      </c>
      <c r="J846" s="86">
        <v>774</v>
      </c>
      <c r="K846" s="86">
        <v>0</v>
      </c>
      <c r="L846" s="84">
        <f>IF(I846=1,VLOOKUP(M846,'K Bracing'!$A$1:$F$6,MATCH(N846,'K Bracing'!$A$1:'K Bracing'!$F$1,0),FALSE), 99999)</f>
        <v>99999</v>
      </c>
      <c r="M846" s="86" t="s">
        <v>27</v>
      </c>
      <c r="N846" s="86" t="s">
        <v>27</v>
      </c>
      <c r="O846" s="86">
        <f t="shared" si="56"/>
        <v>0</v>
      </c>
      <c r="Q846" s="63"/>
      <c r="AD846" s="63"/>
    </row>
    <row r="847" spans="1:30" x14ac:dyDescent="0.25">
      <c r="A847" s="29">
        <f t="shared" si="53"/>
        <v>-1</v>
      </c>
      <c r="B847" s="86">
        <v>775</v>
      </c>
      <c r="C847" s="86">
        <v>0</v>
      </c>
      <c r="D847" s="84">
        <f>IF(A847=1, VLOOKUP(E847,'K Bracing'!$A$1:$F$6,MATCH(F847,'K Bracing'!$A$1:'K Bracing'!$F$1,0),FALSE),99999)</f>
        <v>99999</v>
      </c>
      <c r="E847" s="86" t="s">
        <v>27</v>
      </c>
      <c r="F847" s="86" t="s">
        <v>27</v>
      </c>
      <c r="G847" s="86">
        <f t="shared" si="54"/>
        <v>0</v>
      </c>
      <c r="I847" s="29">
        <f t="shared" si="55"/>
        <v>-1</v>
      </c>
      <c r="J847" s="86">
        <v>775</v>
      </c>
      <c r="K847" s="86">
        <v>0</v>
      </c>
      <c r="L847" s="84">
        <f>IF(I847=1,VLOOKUP(M847,'K Bracing'!$A$1:$F$6,MATCH(N847,'K Bracing'!$A$1:'K Bracing'!$F$1,0),FALSE), 99999)</f>
        <v>99999</v>
      </c>
      <c r="M847" s="86" t="s">
        <v>27</v>
      </c>
      <c r="N847" s="86" t="s">
        <v>27</v>
      </c>
      <c r="O847" s="86">
        <f t="shared" si="56"/>
        <v>0</v>
      </c>
      <c r="Q847" s="63"/>
      <c r="AD847" s="63"/>
    </row>
    <row r="848" spans="1:30" x14ac:dyDescent="0.25">
      <c r="A848" s="29">
        <f t="shared" si="53"/>
        <v>-1</v>
      </c>
      <c r="B848" s="86">
        <v>776</v>
      </c>
      <c r="C848" s="86">
        <v>0</v>
      </c>
      <c r="D848" s="84">
        <f>IF(A848=1, VLOOKUP(E848,'K Bracing'!$A$1:$F$6,MATCH(F848,'K Bracing'!$A$1:'K Bracing'!$F$1,0),FALSE),99999)</f>
        <v>99999</v>
      </c>
      <c r="E848" s="86" t="s">
        <v>27</v>
      </c>
      <c r="F848" s="86" t="s">
        <v>27</v>
      </c>
      <c r="G848" s="86">
        <f t="shared" si="54"/>
        <v>0</v>
      </c>
      <c r="I848" s="29">
        <f t="shared" si="55"/>
        <v>-1</v>
      </c>
      <c r="J848" s="86">
        <v>776</v>
      </c>
      <c r="K848" s="86">
        <v>0</v>
      </c>
      <c r="L848" s="84">
        <f>IF(I848=1,VLOOKUP(M848,'K Bracing'!$A$1:$F$6,MATCH(N848,'K Bracing'!$A$1:'K Bracing'!$F$1,0),FALSE), 99999)</f>
        <v>99999</v>
      </c>
      <c r="M848" s="86" t="s">
        <v>27</v>
      </c>
      <c r="N848" s="86" t="s">
        <v>27</v>
      </c>
      <c r="O848" s="86">
        <f t="shared" si="56"/>
        <v>0</v>
      </c>
      <c r="Q848" s="63"/>
      <c r="AD848" s="63"/>
    </row>
    <row r="849" spans="1:30" x14ac:dyDescent="0.25">
      <c r="A849" s="29">
        <f t="shared" si="53"/>
        <v>-1</v>
      </c>
      <c r="B849" s="86">
        <v>777</v>
      </c>
      <c r="C849" s="86">
        <v>0</v>
      </c>
      <c r="D849" s="84">
        <f>IF(A849=1, VLOOKUP(E849,'K Bracing'!$A$1:$F$6,MATCH(F849,'K Bracing'!$A$1:'K Bracing'!$F$1,0),FALSE),99999)</f>
        <v>99999</v>
      </c>
      <c r="E849" s="86" t="s">
        <v>27</v>
      </c>
      <c r="F849" s="86" t="s">
        <v>27</v>
      </c>
      <c r="G849" s="86">
        <f t="shared" si="54"/>
        <v>0</v>
      </c>
      <c r="I849" s="29">
        <f t="shared" si="55"/>
        <v>-1</v>
      </c>
      <c r="J849" s="86">
        <v>777</v>
      </c>
      <c r="K849" s="86">
        <v>0</v>
      </c>
      <c r="L849" s="84">
        <f>IF(I849=1,VLOOKUP(M849,'K Bracing'!$A$1:$F$6,MATCH(N849,'K Bracing'!$A$1:'K Bracing'!$F$1,0),FALSE), 99999)</f>
        <v>99999</v>
      </c>
      <c r="M849" s="86" t="s">
        <v>27</v>
      </c>
      <c r="N849" s="86" t="s">
        <v>27</v>
      </c>
      <c r="O849" s="86">
        <f t="shared" si="56"/>
        <v>0</v>
      </c>
      <c r="Q849" s="63"/>
      <c r="AD849" s="63"/>
    </row>
    <row r="850" spans="1:30" x14ac:dyDescent="0.25">
      <c r="A850" s="29">
        <f t="shared" si="53"/>
        <v>-1</v>
      </c>
      <c r="B850" s="86">
        <v>778</v>
      </c>
      <c r="C850" s="86">
        <v>0</v>
      </c>
      <c r="D850" s="84">
        <f>IF(A850=1, VLOOKUP(E850,'K Bracing'!$A$1:$F$6,MATCH(F850,'K Bracing'!$A$1:'K Bracing'!$F$1,0),FALSE),99999)</f>
        <v>99999</v>
      </c>
      <c r="E850" s="86" t="s">
        <v>27</v>
      </c>
      <c r="F850" s="86" t="s">
        <v>27</v>
      </c>
      <c r="G850" s="86">
        <f t="shared" si="54"/>
        <v>0</v>
      </c>
      <c r="I850" s="29">
        <f t="shared" si="55"/>
        <v>-1</v>
      </c>
      <c r="J850" s="86">
        <v>778</v>
      </c>
      <c r="K850" s="86">
        <v>0</v>
      </c>
      <c r="L850" s="84">
        <f>IF(I850=1,VLOOKUP(M850,'K Bracing'!$A$1:$F$6,MATCH(N850,'K Bracing'!$A$1:'K Bracing'!$F$1,0),FALSE), 99999)</f>
        <v>99999</v>
      </c>
      <c r="M850" s="86" t="s">
        <v>27</v>
      </c>
      <c r="N850" s="86" t="s">
        <v>27</v>
      </c>
      <c r="O850" s="86">
        <f t="shared" si="56"/>
        <v>0</v>
      </c>
      <c r="Q850" s="63"/>
      <c r="AD850" s="63"/>
    </row>
    <row r="851" spans="1:30" x14ac:dyDescent="0.25">
      <c r="A851" s="29">
        <f t="shared" si="53"/>
        <v>-1</v>
      </c>
      <c r="B851" s="86">
        <v>779</v>
      </c>
      <c r="C851" s="86">
        <v>0</v>
      </c>
      <c r="D851" s="84">
        <f>IF(A851=1, VLOOKUP(E851,'K Bracing'!$A$1:$F$6,MATCH(F851,'K Bracing'!$A$1:'K Bracing'!$F$1,0),FALSE),99999)</f>
        <v>99999</v>
      </c>
      <c r="E851" s="86" t="s">
        <v>27</v>
      </c>
      <c r="F851" s="86" t="s">
        <v>27</v>
      </c>
      <c r="G851" s="86">
        <f t="shared" si="54"/>
        <v>0</v>
      </c>
      <c r="I851" s="29">
        <f t="shared" si="55"/>
        <v>-1</v>
      </c>
      <c r="J851" s="86">
        <v>779</v>
      </c>
      <c r="K851" s="86">
        <v>0</v>
      </c>
      <c r="L851" s="84">
        <f>IF(I851=1,VLOOKUP(M851,'K Bracing'!$A$1:$F$6,MATCH(N851,'K Bracing'!$A$1:'K Bracing'!$F$1,0),FALSE), 99999)</f>
        <v>99999</v>
      </c>
      <c r="M851" s="86" t="s">
        <v>27</v>
      </c>
      <c r="N851" s="86" t="s">
        <v>27</v>
      </c>
      <c r="O851" s="86">
        <f t="shared" si="56"/>
        <v>0</v>
      </c>
      <c r="Q851" s="63"/>
      <c r="AD851" s="63"/>
    </row>
    <row r="852" spans="1:30" x14ac:dyDescent="0.25">
      <c r="A852" s="29">
        <f t="shared" si="53"/>
        <v>-1</v>
      </c>
      <c r="B852" s="86">
        <v>780</v>
      </c>
      <c r="C852" s="86">
        <v>0</v>
      </c>
      <c r="D852" s="84">
        <f>IF(A852=1, VLOOKUP(E852,'K Bracing'!$A$1:$F$6,MATCH(F852,'K Bracing'!$A$1:'K Bracing'!$F$1,0),FALSE),99999)</f>
        <v>99999</v>
      </c>
      <c r="E852" s="86" t="s">
        <v>27</v>
      </c>
      <c r="F852" s="86" t="s">
        <v>27</v>
      </c>
      <c r="G852" s="86">
        <f t="shared" si="54"/>
        <v>0</v>
      </c>
      <c r="I852" s="29">
        <f t="shared" si="55"/>
        <v>-1</v>
      </c>
      <c r="J852" s="86">
        <v>780</v>
      </c>
      <c r="K852" s="86">
        <v>0</v>
      </c>
      <c r="L852" s="84">
        <f>IF(I852=1,VLOOKUP(M852,'K Bracing'!$A$1:$F$6,MATCH(N852,'K Bracing'!$A$1:'K Bracing'!$F$1,0),FALSE), 99999)</f>
        <v>99999</v>
      </c>
      <c r="M852" s="86" t="s">
        <v>27</v>
      </c>
      <c r="N852" s="86" t="s">
        <v>27</v>
      </c>
      <c r="O852" s="86">
        <f t="shared" si="56"/>
        <v>0</v>
      </c>
      <c r="Q852" s="63"/>
      <c r="AD852" s="63"/>
    </row>
    <row r="853" spans="1:30" x14ac:dyDescent="0.25">
      <c r="A853" s="29">
        <f t="shared" si="53"/>
        <v>-1</v>
      </c>
      <c r="B853" s="86">
        <v>781</v>
      </c>
      <c r="C853" s="86">
        <v>0</v>
      </c>
      <c r="D853" s="84">
        <f>IF(A853=1, VLOOKUP(E853,'K Bracing'!$A$1:$F$6,MATCH(F853,'K Bracing'!$A$1:'K Bracing'!$F$1,0),FALSE),99999)</f>
        <v>99999</v>
      </c>
      <c r="E853" s="86" t="s">
        <v>27</v>
      </c>
      <c r="F853" s="86" t="s">
        <v>27</v>
      </c>
      <c r="G853" s="86">
        <f t="shared" si="54"/>
        <v>0</v>
      </c>
      <c r="I853" s="29">
        <f t="shared" si="55"/>
        <v>-1</v>
      </c>
      <c r="J853" s="86">
        <v>781</v>
      </c>
      <c r="K853" s="86">
        <v>0</v>
      </c>
      <c r="L853" s="84">
        <f>IF(I853=1,VLOOKUP(M853,'K Bracing'!$A$1:$F$6,MATCH(N853,'K Bracing'!$A$1:'K Bracing'!$F$1,0),FALSE), 99999)</f>
        <v>99999</v>
      </c>
      <c r="M853" s="86" t="s">
        <v>27</v>
      </c>
      <c r="N853" s="86" t="s">
        <v>27</v>
      </c>
      <c r="O853" s="86">
        <f t="shared" si="56"/>
        <v>0</v>
      </c>
      <c r="Q853" s="63"/>
      <c r="AD853" s="63"/>
    </row>
    <row r="854" spans="1:30" x14ac:dyDescent="0.25">
      <c r="A854" s="29">
        <f t="shared" si="53"/>
        <v>-1</v>
      </c>
      <c r="B854" s="86">
        <v>782</v>
      </c>
      <c r="C854" s="86">
        <v>0</v>
      </c>
      <c r="D854" s="84">
        <f>IF(A854=1, VLOOKUP(E854,'K Bracing'!$A$1:$F$6,MATCH(F854,'K Bracing'!$A$1:'K Bracing'!$F$1,0),FALSE),99999)</f>
        <v>99999</v>
      </c>
      <c r="E854" s="86" t="s">
        <v>27</v>
      </c>
      <c r="F854" s="86" t="s">
        <v>27</v>
      </c>
      <c r="G854" s="86">
        <f t="shared" si="54"/>
        <v>0</v>
      </c>
      <c r="I854" s="29">
        <f t="shared" si="55"/>
        <v>-1</v>
      </c>
      <c r="J854" s="86">
        <v>782</v>
      </c>
      <c r="K854" s="86">
        <v>0</v>
      </c>
      <c r="L854" s="84">
        <f>IF(I854=1,VLOOKUP(M854,'K Bracing'!$A$1:$F$6,MATCH(N854,'K Bracing'!$A$1:'K Bracing'!$F$1,0),FALSE), 99999)</f>
        <v>99999</v>
      </c>
      <c r="M854" s="86" t="s">
        <v>27</v>
      </c>
      <c r="N854" s="86" t="s">
        <v>27</v>
      </c>
      <c r="O854" s="86">
        <f t="shared" si="56"/>
        <v>0</v>
      </c>
      <c r="Q854" s="63"/>
      <c r="AD854" s="63"/>
    </row>
    <row r="855" spans="1:30" x14ac:dyDescent="0.25">
      <c r="A855" s="29">
        <f t="shared" si="53"/>
        <v>-1</v>
      </c>
      <c r="B855" s="86">
        <v>783</v>
      </c>
      <c r="C855" s="86">
        <v>0</v>
      </c>
      <c r="D855" s="84">
        <f>IF(A855=1, VLOOKUP(E855,'K Bracing'!$A$1:$F$6,MATCH(F855,'K Bracing'!$A$1:'K Bracing'!$F$1,0),FALSE),99999)</f>
        <v>99999</v>
      </c>
      <c r="E855" s="86" t="s">
        <v>27</v>
      </c>
      <c r="F855" s="86" t="s">
        <v>27</v>
      </c>
      <c r="G855" s="86">
        <f t="shared" si="54"/>
        <v>0</v>
      </c>
      <c r="I855" s="29">
        <f t="shared" si="55"/>
        <v>-1</v>
      </c>
      <c r="J855" s="86">
        <v>783</v>
      </c>
      <c r="K855" s="86">
        <v>0</v>
      </c>
      <c r="L855" s="84">
        <f>IF(I855=1,VLOOKUP(M855,'K Bracing'!$A$1:$F$6,MATCH(N855,'K Bracing'!$A$1:'K Bracing'!$F$1,0),FALSE), 99999)</f>
        <v>99999</v>
      </c>
      <c r="M855" s="86" t="s">
        <v>27</v>
      </c>
      <c r="N855" s="86" t="s">
        <v>27</v>
      </c>
      <c r="O855" s="86">
        <f t="shared" si="56"/>
        <v>0</v>
      </c>
      <c r="Q855" s="63"/>
      <c r="AD855" s="63"/>
    </row>
    <row r="856" spans="1:30" x14ac:dyDescent="0.25">
      <c r="A856" s="29">
        <f t="shared" si="53"/>
        <v>-1</v>
      </c>
      <c r="B856" s="86">
        <v>784</v>
      </c>
      <c r="C856" s="86">
        <v>0</v>
      </c>
      <c r="D856" s="84">
        <f>IF(A856=1, VLOOKUP(E856,'K Bracing'!$A$1:$F$6,MATCH(F856,'K Bracing'!$A$1:'K Bracing'!$F$1,0),FALSE),99999)</f>
        <v>99999</v>
      </c>
      <c r="E856" s="86" t="s">
        <v>27</v>
      </c>
      <c r="F856" s="86" t="s">
        <v>27</v>
      </c>
      <c r="G856" s="86">
        <f t="shared" si="54"/>
        <v>0</v>
      </c>
      <c r="I856" s="29">
        <f t="shared" si="55"/>
        <v>-1</v>
      </c>
      <c r="J856" s="86">
        <v>784</v>
      </c>
      <c r="K856" s="86">
        <v>0</v>
      </c>
      <c r="L856" s="84">
        <f>IF(I856=1,VLOOKUP(M856,'K Bracing'!$A$1:$F$6,MATCH(N856,'K Bracing'!$A$1:'K Bracing'!$F$1,0),FALSE), 99999)</f>
        <v>99999</v>
      </c>
      <c r="M856" s="86" t="s">
        <v>27</v>
      </c>
      <c r="N856" s="86" t="s">
        <v>27</v>
      </c>
      <c r="O856" s="86">
        <f t="shared" si="56"/>
        <v>0</v>
      </c>
      <c r="Q856" s="63"/>
      <c r="AD856" s="63"/>
    </row>
    <row r="857" spans="1:30" x14ac:dyDescent="0.25">
      <c r="A857" s="29">
        <f t="shared" si="53"/>
        <v>-1</v>
      </c>
      <c r="B857" s="86">
        <v>785</v>
      </c>
      <c r="C857" s="86">
        <v>0</v>
      </c>
      <c r="D857" s="84">
        <f>IF(A857=1, VLOOKUP(E857,'K Bracing'!$A$1:$F$6,MATCH(F857,'K Bracing'!$A$1:'K Bracing'!$F$1,0),FALSE),99999)</f>
        <v>99999</v>
      </c>
      <c r="E857" s="86" t="s">
        <v>27</v>
      </c>
      <c r="F857" s="86" t="s">
        <v>27</v>
      </c>
      <c r="G857" s="86">
        <f t="shared" si="54"/>
        <v>0</v>
      </c>
      <c r="I857" s="29">
        <f t="shared" si="55"/>
        <v>-1</v>
      </c>
      <c r="J857" s="86">
        <v>785</v>
      </c>
      <c r="K857" s="86">
        <v>0</v>
      </c>
      <c r="L857" s="84">
        <f>IF(I857=1,VLOOKUP(M857,'K Bracing'!$A$1:$F$6,MATCH(N857,'K Bracing'!$A$1:'K Bracing'!$F$1,0),FALSE), 99999)</f>
        <v>99999</v>
      </c>
      <c r="M857" s="86" t="s">
        <v>27</v>
      </c>
      <c r="N857" s="86" t="s">
        <v>27</v>
      </c>
      <c r="O857" s="86">
        <f t="shared" si="56"/>
        <v>0</v>
      </c>
      <c r="Q857" s="63"/>
      <c r="AD857" s="63"/>
    </row>
    <row r="858" spans="1:30" x14ac:dyDescent="0.25">
      <c r="A858" s="29">
        <f t="shared" si="53"/>
        <v>-1</v>
      </c>
      <c r="B858" s="86">
        <v>786</v>
      </c>
      <c r="C858" s="86">
        <v>0</v>
      </c>
      <c r="D858" s="84">
        <f>IF(A858=1, VLOOKUP(E858,'K Bracing'!$A$1:$F$6,MATCH(F858,'K Bracing'!$A$1:'K Bracing'!$F$1,0),FALSE),99999)</f>
        <v>99999</v>
      </c>
      <c r="E858" s="86" t="s">
        <v>27</v>
      </c>
      <c r="F858" s="86" t="s">
        <v>27</v>
      </c>
      <c r="G858" s="86">
        <f t="shared" si="54"/>
        <v>0</v>
      </c>
      <c r="I858" s="29">
        <f t="shared" si="55"/>
        <v>-1</v>
      </c>
      <c r="J858" s="86">
        <v>786</v>
      </c>
      <c r="K858" s="86">
        <v>0</v>
      </c>
      <c r="L858" s="84">
        <f>IF(I858=1,VLOOKUP(M858,'K Bracing'!$A$1:$F$6,MATCH(N858,'K Bracing'!$A$1:'K Bracing'!$F$1,0),FALSE), 99999)</f>
        <v>99999</v>
      </c>
      <c r="M858" s="86" t="s">
        <v>27</v>
      </c>
      <c r="N858" s="86" t="s">
        <v>27</v>
      </c>
      <c r="O858" s="86">
        <f t="shared" si="56"/>
        <v>0</v>
      </c>
      <c r="Q858" s="63"/>
      <c r="AD858" s="63"/>
    </row>
    <row r="859" spans="1:30" x14ac:dyDescent="0.25">
      <c r="A859" s="29">
        <f t="shared" si="53"/>
        <v>-1</v>
      </c>
      <c r="B859" s="86">
        <v>787</v>
      </c>
      <c r="C859" s="86">
        <v>0</v>
      </c>
      <c r="D859" s="84">
        <f>IF(A859=1, VLOOKUP(E859,'K Bracing'!$A$1:$F$6,MATCH(F859,'K Bracing'!$A$1:'K Bracing'!$F$1,0),FALSE),99999)</f>
        <v>99999</v>
      </c>
      <c r="E859" s="86" t="s">
        <v>27</v>
      </c>
      <c r="F859" s="86" t="s">
        <v>27</v>
      </c>
      <c r="G859" s="86">
        <f t="shared" si="54"/>
        <v>0</v>
      </c>
      <c r="I859" s="29">
        <f t="shared" si="55"/>
        <v>-1</v>
      </c>
      <c r="J859" s="86">
        <v>787</v>
      </c>
      <c r="K859" s="86">
        <v>0</v>
      </c>
      <c r="L859" s="84">
        <f>IF(I859=1,VLOOKUP(M859,'K Bracing'!$A$1:$F$6,MATCH(N859,'K Bracing'!$A$1:'K Bracing'!$F$1,0),FALSE), 99999)</f>
        <v>99999</v>
      </c>
      <c r="M859" s="86" t="s">
        <v>27</v>
      </c>
      <c r="N859" s="86" t="s">
        <v>27</v>
      </c>
      <c r="O859" s="86">
        <f t="shared" si="56"/>
        <v>0</v>
      </c>
      <c r="Q859" s="63"/>
      <c r="AD859" s="63"/>
    </row>
    <row r="860" spans="1:30" x14ac:dyDescent="0.25">
      <c r="A860" s="29">
        <f t="shared" si="53"/>
        <v>-1</v>
      </c>
      <c r="B860" s="86">
        <v>788</v>
      </c>
      <c r="C860" s="86">
        <v>0</v>
      </c>
      <c r="D860" s="84">
        <f>IF(A860=1, VLOOKUP(E860,'K Bracing'!$A$1:$F$6,MATCH(F860,'K Bracing'!$A$1:'K Bracing'!$F$1,0),FALSE),99999)</f>
        <v>99999</v>
      </c>
      <c r="E860" s="86" t="s">
        <v>27</v>
      </c>
      <c r="F860" s="86" t="s">
        <v>27</v>
      </c>
      <c r="G860" s="86">
        <f t="shared" si="54"/>
        <v>0</v>
      </c>
      <c r="I860" s="29">
        <f t="shared" si="55"/>
        <v>-1</v>
      </c>
      <c r="J860" s="86">
        <v>788</v>
      </c>
      <c r="K860" s="86">
        <v>0</v>
      </c>
      <c r="L860" s="84">
        <f>IF(I860=1,VLOOKUP(M860,'K Bracing'!$A$1:$F$6,MATCH(N860,'K Bracing'!$A$1:'K Bracing'!$F$1,0),FALSE), 99999)</f>
        <v>99999</v>
      </c>
      <c r="M860" s="86" t="s">
        <v>27</v>
      </c>
      <c r="N860" s="86" t="s">
        <v>27</v>
      </c>
      <c r="O860" s="86">
        <f t="shared" si="56"/>
        <v>0</v>
      </c>
      <c r="Q860" s="63"/>
      <c r="AD860" s="63"/>
    </row>
    <row r="861" spans="1:30" x14ac:dyDescent="0.25">
      <c r="A861" s="29">
        <f t="shared" si="53"/>
        <v>-1</v>
      </c>
      <c r="B861" s="86">
        <v>789</v>
      </c>
      <c r="C861" s="86">
        <v>0</v>
      </c>
      <c r="D861" s="84">
        <f>IF(A861=1, VLOOKUP(E861,'K Bracing'!$A$1:$F$6,MATCH(F861,'K Bracing'!$A$1:'K Bracing'!$F$1,0),FALSE),99999)</f>
        <v>99999</v>
      </c>
      <c r="E861" s="86" t="s">
        <v>27</v>
      </c>
      <c r="F861" s="86" t="s">
        <v>27</v>
      </c>
      <c r="G861" s="86">
        <f t="shared" si="54"/>
        <v>0</v>
      </c>
      <c r="I861" s="29">
        <f t="shared" si="55"/>
        <v>-1</v>
      </c>
      <c r="J861" s="86">
        <v>789</v>
      </c>
      <c r="K861" s="86">
        <v>0</v>
      </c>
      <c r="L861" s="84">
        <f>IF(I861=1,VLOOKUP(M861,'K Bracing'!$A$1:$F$6,MATCH(N861,'K Bracing'!$A$1:'K Bracing'!$F$1,0),FALSE), 99999)</f>
        <v>99999</v>
      </c>
      <c r="M861" s="86" t="s">
        <v>27</v>
      </c>
      <c r="N861" s="86" t="s">
        <v>27</v>
      </c>
      <c r="O861" s="86">
        <f t="shared" si="56"/>
        <v>0</v>
      </c>
      <c r="Q861" s="63"/>
      <c r="AD861" s="63"/>
    </row>
    <row r="862" spans="1:30" x14ac:dyDescent="0.25">
      <c r="A862" s="29">
        <f t="shared" si="53"/>
        <v>-1</v>
      </c>
      <c r="B862" s="86">
        <v>790</v>
      </c>
      <c r="C862" s="86">
        <v>0</v>
      </c>
      <c r="D862" s="84">
        <f>IF(A862=1, VLOOKUP(E862,'K Bracing'!$A$1:$F$6,MATCH(F862,'K Bracing'!$A$1:'K Bracing'!$F$1,0),FALSE),99999)</f>
        <v>99999</v>
      </c>
      <c r="E862" s="86" t="s">
        <v>27</v>
      </c>
      <c r="F862" s="86" t="s">
        <v>27</v>
      </c>
      <c r="G862" s="86">
        <f t="shared" si="54"/>
        <v>0</v>
      </c>
      <c r="I862" s="29">
        <f t="shared" si="55"/>
        <v>-1</v>
      </c>
      <c r="J862" s="86">
        <v>790</v>
      </c>
      <c r="K862" s="86">
        <v>0</v>
      </c>
      <c r="L862" s="84">
        <f>IF(I862=1,VLOOKUP(M862,'K Bracing'!$A$1:$F$6,MATCH(N862,'K Bracing'!$A$1:'K Bracing'!$F$1,0),FALSE), 99999)</f>
        <v>99999</v>
      </c>
      <c r="M862" s="86" t="s">
        <v>27</v>
      </c>
      <c r="N862" s="86" t="s">
        <v>27</v>
      </c>
      <c r="O862" s="86">
        <f t="shared" si="56"/>
        <v>0</v>
      </c>
      <c r="Q862" s="63"/>
      <c r="AD862" s="63"/>
    </row>
    <row r="863" spans="1:30" x14ac:dyDescent="0.25">
      <c r="A863" s="29">
        <f t="shared" si="53"/>
        <v>-1</v>
      </c>
      <c r="B863" s="86">
        <v>791</v>
      </c>
      <c r="C863" s="86">
        <v>0</v>
      </c>
      <c r="D863" s="84">
        <f>IF(A863=1, VLOOKUP(E863,'K Bracing'!$A$1:$F$6,MATCH(F863,'K Bracing'!$A$1:'K Bracing'!$F$1,0),FALSE),99999)</f>
        <v>99999</v>
      </c>
      <c r="E863" s="86" t="s">
        <v>27</v>
      </c>
      <c r="F863" s="86" t="s">
        <v>27</v>
      </c>
      <c r="G863" s="86">
        <f t="shared" si="54"/>
        <v>0</v>
      </c>
      <c r="I863" s="29">
        <f t="shared" si="55"/>
        <v>-1</v>
      </c>
      <c r="J863" s="86">
        <v>791</v>
      </c>
      <c r="K863" s="86">
        <v>0</v>
      </c>
      <c r="L863" s="84">
        <f>IF(I863=1,VLOOKUP(M863,'K Bracing'!$A$1:$F$6,MATCH(N863,'K Bracing'!$A$1:'K Bracing'!$F$1,0),FALSE), 99999)</f>
        <v>99999</v>
      </c>
      <c r="M863" s="86" t="s">
        <v>27</v>
      </c>
      <c r="N863" s="86" t="s">
        <v>27</v>
      </c>
      <c r="O863" s="86">
        <f t="shared" si="56"/>
        <v>0</v>
      </c>
      <c r="Q863" s="63"/>
      <c r="AD863" s="63"/>
    </row>
    <row r="864" spans="1:30" x14ac:dyDescent="0.25">
      <c r="A864" s="29">
        <f t="shared" si="53"/>
        <v>-1</v>
      </c>
      <c r="B864" s="86">
        <v>792</v>
      </c>
      <c r="C864" s="86">
        <v>0</v>
      </c>
      <c r="D864" s="84">
        <f>IF(A864=1, VLOOKUP(E864,'K Bracing'!$A$1:$F$6,MATCH(F864,'K Bracing'!$A$1:'K Bracing'!$F$1,0),FALSE),99999)</f>
        <v>99999</v>
      </c>
      <c r="E864" s="86" t="s">
        <v>27</v>
      </c>
      <c r="F864" s="86" t="s">
        <v>27</v>
      </c>
      <c r="G864" s="86">
        <f t="shared" si="54"/>
        <v>0</v>
      </c>
      <c r="I864" s="29">
        <f t="shared" si="55"/>
        <v>-1</v>
      </c>
      <c r="J864" s="86">
        <v>792</v>
      </c>
      <c r="K864" s="86">
        <v>0</v>
      </c>
      <c r="L864" s="84">
        <f>IF(I864=1,VLOOKUP(M864,'K Bracing'!$A$1:$F$6,MATCH(N864,'K Bracing'!$A$1:'K Bracing'!$F$1,0),FALSE), 99999)</f>
        <v>99999</v>
      </c>
      <c r="M864" s="86" t="s">
        <v>27</v>
      </c>
      <c r="N864" s="86" t="s">
        <v>27</v>
      </c>
      <c r="O864" s="86">
        <f t="shared" si="56"/>
        <v>0</v>
      </c>
      <c r="Q864" s="63"/>
      <c r="AD864" s="63"/>
    </row>
    <row r="865" spans="1:30" x14ac:dyDescent="0.25">
      <c r="A865" s="29">
        <f t="shared" si="53"/>
        <v>-1</v>
      </c>
      <c r="B865" s="86">
        <v>793</v>
      </c>
      <c r="C865" s="86">
        <v>0</v>
      </c>
      <c r="D865" s="84">
        <f>IF(A865=1, VLOOKUP(E865,'K Bracing'!$A$1:$F$6,MATCH(F865,'K Bracing'!$A$1:'K Bracing'!$F$1,0),FALSE),99999)</f>
        <v>99999</v>
      </c>
      <c r="E865" s="86" t="s">
        <v>27</v>
      </c>
      <c r="F865" s="86" t="s">
        <v>27</v>
      </c>
      <c r="G865" s="86">
        <f t="shared" si="54"/>
        <v>0</v>
      </c>
      <c r="I865" s="29">
        <f t="shared" si="55"/>
        <v>-1</v>
      </c>
      <c r="J865" s="86">
        <v>793</v>
      </c>
      <c r="K865" s="86">
        <v>0</v>
      </c>
      <c r="L865" s="84">
        <f>IF(I865=1,VLOOKUP(M865,'K Bracing'!$A$1:$F$6,MATCH(N865,'K Bracing'!$A$1:'K Bracing'!$F$1,0),FALSE), 99999)</f>
        <v>99999</v>
      </c>
      <c r="M865" s="86" t="s">
        <v>27</v>
      </c>
      <c r="N865" s="86" t="s">
        <v>27</v>
      </c>
      <c r="O865" s="86">
        <f t="shared" si="56"/>
        <v>0</v>
      </c>
      <c r="Q865" s="63"/>
      <c r="AD865" s="63"/>
    </row>
    <row r="866" spans="1:30" x14ac:dyDescent="0.25">
      <c r="A866" s="29">
        <f t="shared" si="53"/>
        <v>-1</v>
      </c>
      <c r="B866" s="86">
        <v>794</v>
      </c>
      <c r="C866" s="86">
        <v>0</v>
      </c>
      <c r="D866" s="84">
        <f>IF(A866=1, VLOOKUP(E866,'K Bracing'!$A$1:$F$6,MATCH(F866,'K Bracing'!$A$1:'K Bracing'!$F$1,0),FALSE),99999)</f>
        <v>99999</v>
      </c>
      <c r="E866" s="86" t="s">
        <v>27</v>
      </c>
      <c r="F866" s="86" t="s">
        <v>27</v>
      </c>
      <c r="G866" s="86">
        <f t="shared" si="54"/>
        <v>0</v>
      </c>
      <c r="I866" s="29">
        <f t="shared" si="55"/>
        <v>-1</v>
      </c>
      <c r="J866" s="86">
        <v>794</v>
      </c>
      <c r="K866" s="86">
        <v>0</v>
      </c>
      <c r="L866" s="84">
        <f>IF(I866=1,VLOOKUP(M866,'K Bracing'!$A$1:$F$6,MATCH(N866,'K Bracing'!$A$1:'K Bracing'!$F$1,0),FALSE), 99999)</f>
        <v>99999</v>
      </c>
      <c r="M866" s="86" t="s">
        <v>27</v>
      </c>
      <c r="N866" s="86" t="s">
        <v>27</v>
      </c>
      <c r="O866" s="86">
        <f t="shared" si="56"/>
        <v>0</v>
      </c>
      <c r="Q866" s="63"/>
      <c r="AD866" s="63"/>
    </row>
    <row r="867" spans="1:30" x14ac:dyDescent="0.25">
      <c r="A867" s="29">
        <f t="shared" si="53"/>
        <v>-1</v>
      </c>
      <c r="B867" s="86">
        <v>795</v>
      </c>
      <c r="C867" s="86">
        <v>0</v>
      </c>
      <c r="D867" s="84">
        <f>IF(A867=1, VLOOKUP(E867,'K Bracing'!$A$1:$F$6,MATCH(F867,'K Bracing'!$A$1:'K Bracing'!$F$1,0),FALSE),99999)</f>
        <v>99999</v>
      </c>
      <c r="E867" s="86" t="s">
        <v>27</v>
      </c>
      <c r="F867" s="86" t="s">
        <v>27</v>
      </c>
      <c r="G867" s="86">
        <f t="shared" si="54"/>
        <v>0</v>
      </c>
      <c r="I867" s="29">
        <f t="shared" si="55"/>
        <v>-1</v>
      </c>
      <c r="J867" s="86">
        <v>795</v>
      </c>
      <c r="K867" s="86">
        <v>0</v>
      </c>
      <c r="L867" s="84">
        <f>IF(I867=1,VLOOKUP(M867,'K Bracing'!$A$1:$F$6,MATCH(N867,'K Bracing'!$A$1:'K Bracing'!$F$1,0),FALSE), 99999)</f>
        <v>99999</v>
      </c>
      <c r="M867" s="86" t="s">
        <v>27</v>
      </c>
      <c r="N867" s="86" t="s">
        <v>27</v>
      </c>
      <c r="O867" s="86">
        <f t="shared" si="56"/>
        <v>0</v>
      </c>
      <c r="Q867" s="63"/>
      <c r="AD867" s="63"/>
    </row>
    <row r="868" spans="1:30" x14ac:dyDescent="0.25">
      <c r="A868" s="29">
        <f t="shared" si="53"/>
        <v>-1</v>
      </c>
      <c r="B868" s="86">
        <v>796</v>
      </c>
      <c r="C868" s="86">
        <v>0</v>
      </c>
      <c r="D868" s="84">
        <f>IF(A868=1, VLOOKUP(E868,'K Bracing'!$A$1:$F$6,MATCH(F868,'K Bracing'!$A$1:'K Bracing'!$F$1,0),FALSE),99999)</f>
        <v>99999</v>
      </c>
      <c r="E868" s="86" t="s">
        <v>27</v>
      </c>
      <c r="F868" s="86" t="s">
        <v>27</v>
      </c>
      <c r="G868" s="86">
        <f t="shared" si="54"/>
        <v>0</v>
      </c>
      <c r="I868" s="29">
        <f t="shared" si="55"/>
        <v>-1</v>
      </c>
      <c r="J868" s="86">
        <v>796</v>
      </c>
      <c r="K868" s="86">
        <v>0</v>
      </c>
      <c r="L868" s="84">
        <f>IF(I868=1,VLOOKUP(M868,'K Bracing'!$A$1:$F$6,MATCH(N868,'K Bracing'!$A$1:'K Bracing'!$F$1,0),FALSE), 99999)</f>
        <v>99999</v>
      </c>
      <c r="M868" s="86" t="s">
        <v>27</v>
      </c>
      <c r="N868" s="86" t="s">
        <v>27</v>
      </c>
      <c r="O868" s="86">
        <f t="shared" si="56"/>
        <v>0</v>
      </c>
      <c r="Q868" s="63"/>
      <c r="AD868" s="63"/>
    </row>
    <row r="869" spans="1:30" x14ac:dyDescent="0.25">
      <c r="A869" s="29">
        <f t="shared" si="53"/>
        <v>-1</v>
      </c>
      <c r="B869" s="86">
        <v>797</v>
      </c>
      <c r="C869" s="86">
        <v>0</v>
      </c>
      <c r="D869" s="84">
        <f>IF(A869=1, VLOOKUP(E869,'K Bracing'!$A$1:$F$6,MATCH(F869,'K Bracing'!$A$1:'K Bracing'!$F$1,0),FALSE),99999)</f>
        <v>99999</v>
      </c>
      <c r="E869" s="86" t="s">
        <v>27</v>
      </c>
      <c r="F869" s="86" t="s">
        <v>27</v>
      </c>
      <c r="G869" s="86">
        <f t="shared" si="54"/>
        <v>0</v>
      </c>
      <c r="I869" s="29">
        <f t="shared" si="55"/>
        <v>-1</v>
      </c>
      <c r="J869" s="86">
        <v>797</v>
      </c>
      <c r="K869" s="86">
        <v>0</v>
      </c>
      <c r="L869" s="84">
        <f>IF(I869=1,VLOOKUP(M869,'K Bracing'!$A$1:$F$6,MATCH(N869,'K Bracing'!$A$1:'K Bracing'!$F$1,0),FALSE), 99999)</f>
        <v>99999</v>
      </c>
      <c r="M869" s="86" t="s">
        <v>27</v>
      </c>
      <c r="N869" s="86" t="s">
        <v>27</v>
      </c>
      <c r="O869" s="86">
        <f t="shared" si="56"/>
        <v>0</v>
      </c>
      <c r="Q869" s="63"/>
      <c r="AD869" s="63"/>
    </row>
    <row r="870" spans="1:30" x14ac:dyDescent="0.25">
      <c r="A870" s="29">
        <f t="shared" si="53"/>
        <v>-1</v>
      </c>
      <c r="B870" s="86">
        <v>798</v>
      </c>
      <c r="C870" s="86">
        <v>0</v>
      </c>
      <c r="D870" s="84">
        <f>IF(A870=1, VLOOKUP(E870,'K Bracing'!$A$1:$F$6,MATCH(F870,'K Bracing'!$A$1:'K Bracing'!$F$1,0),FALSE),99999)</f>
        <v>99999</v>
      </c>
      <c r="E870" s="86" t="s">
        <v>27</v>
      </c>
      <c r="F870" s="86" t="s">
        <v>27</v>
      </c>
      <c r="G870" s="86">
        <f t="shared" si="54"/>
        <v>0</v>
      </c>
      <c r="I870" s="29">
        <f t="shared" si="55"/>
        <v>-1</v>
      </c>
      <c r="J870" s="86">
        <v>798</v>
      </c>
      <c r="K870" s="86">
        <v>0</v>
      </c>
      <c r="L870" s="84">
        <f>IF(I870=1,VLOOKUP(M870,'K Bracing'!$A$1:$F$6,MATCH(N870,'K Bracing'!$A$1:'K Bracing'!$F$1,0),FALSE), 99999)</f>
        <v>99999</v>
      </c>
      <c r="M870" s="86" t="s">
        <v>27</v>
      </c>
      <c r="N870" s="86" t="s">
        <v>27</v>
      </c>
      <c r="O870" s="86">
        <f t="shared" si="56"/>
        <v>0</v>
      </c>
      <c r="Q870" s="63"/>
      <c r="AD870" s="63"/>
    </row>
    <row r="871" spans="1:30" x14ac:dyDescent="0.25">
      <c r="A871" s="29">
        <f t="shared" si="53"/>
        <v>-1</v>
      </c>
      <c r="B871" s="86">
        <v>799</v>
      </c>
      <c r="C871" s="86">
        <v>0</v>
      </c>
      <c r="D871" s="84">
        <f>IF(A871=1, VLOOKUP(E871,'K Bracing'!$A$1:$F$6,MATCH(F871,'K Bracing'!$A$1:'K Bracing'!$F$1,0),FALSE),99999)</f>
        <v>99999</v>
      </c>
      <c r="E871" s="86" t="s">
        <v>27</v>
      </c>
      <c r="F871" s="86" t="s">
        <v>27</v>
      </c>
      <c r="G871" s="86">
        <f t="shared" si="54"/>
        <v>0</v>
      </c>
      <c r="I871" s="29">
        <f t="shared" si="55"/>
        <v>-1</v>
      </c>
      <c r="J871" s="86">
        <v>799</v>
      </c>
      <c r="K871" s="86">
        <v>0</v>
      </c>
      <c r="L871" s="84">
        <f>IF(I871=1,VLOOKUP(M871,'K Bracing'!$A$1:$F$6,MATCH(N871,'K Bracing'!$A$1:'K Bracing'!$F$1,0),FALSE), 99999)</f>
        <v>99999</v>
      </c>
      <c r="M871" s="86" t="s">
        <v>27</v>
      </c>
      <c r="N871" s="86" t="s">
        <v>27</v>
      </c>
      <c r="O871" s="86">
        <f t="shared" si="56"/>
        <v>0</v>
      </c>
      <c r="Q871" s="63"/>
      <c r="AD871" s="63"/>
    </row>
    <row r="872" spans="1:30" x14ac:dyDescent="0.25">
      <c r="A872" s="29">
        <f t="shared" si="53"/>
        <v>-1</v>
      </c>
      <c r="B872" s="86">
        <v>800</v>
      </c>
      <c r="C872" s="86">
        <v>0</v>
      </c>
      <c r="D872" s="84">
        <f>IF(A872=1, VLOOKUP(E872,'K Bracing'!$A$1:$F$6,MATCH(F872,'K Bracing'!$A$1:'K Bracing'!$F$1,0),FALSE),99999)</f>
        <v>99999</v>
      </c>
      <c r="E872" s="86" t="s">
        <v>27</v>
      </c>
      <c r="F872" s="86" t="s">
        <v>27</v>
      </c>
      <c r="G872" s="86">
        <f t="shared" si="54"/>
        <v>0</v>
      </c>
      <c r="I872" s="29">
        <f t="shared" si="55"/>
        <v>-1</v>
      </c>
      <c r="J872" s="86">
        <v>800</v>
      </c>
      <c r="K872" s="86">
        <v>0</v>
      </c>
      <c r="L872" s="84">
        <f>IF(I872=1,VLOOKUP(M872,'K Bracing'!$A$1:$F$6,MATCH(N872,'K Bracing'!$A$1:'K Bracing'!$F$1,0),FALSE), 99999)</f>
        <v>99999</v>
      </c>
      <c r="M872" s="86" t="s">
        <v>27</v>
      </c>
      <c r="N872" s="86" t="s">
        <v>27</v>
      </c>
      <c r="O872" s="86">
        <f t="shared" si="56"/>
        <v>0</v>
      </c>
      <c r="Q872" s="63"/>
      <c r="AD872" s="63"/>
    </row>
    <row r="873" spans="1:30" x14ac:dyDescent="0.25">
      <c r="A873" s="29">
        <f t="shared" si="53"/>
        <v>-1</v>
      </c>
      <c r="B873" s="86">
        <v>801</v>
      </c>
      <c r="C873" s="86">
        <v>0</v>
      </c>
      <c r="D873" s="84">
        <f>IF(A873=1, VLOOKUP(E873,'K Bracing'!$A$1:$F$6,MATCH(F873,'K Bracing'!$A$1:'K Bracing'!$F$1,0),FALSE),99999)</f>
        <v>99999</v>
      </c>
      <c r="E873" s="86" t="s">
        <v>27</v>
      </c>
      <c r="F873" s="86" t="s">
        <v>27</v>
      </c>
      <c r="G873" s="86">
        <f t="shared" si="54"/>
        <v>0</v>
      </c>
      <c r="I873" s="29">
        <f t="shared" si="55"/>
        <v>-1</v>
      </c>
      <c r="J873" s="86">
        <v>801</v>
      </c>
      <c r="K873" s="86">
        <v>0</v>
      </c>
      <c r="L873" s="84">
        <f>IF(I873=1,VLOOKUP(M873,'K Bracing'!$A$1:$F$6,MATCH(N873,'K Bracing'!$A$1:'K Bracing'!$F$1,0),FALSE), 99999)</f>
        <v>99999</v>
      </c>
      <c r="M873" s="86" t="s">
        <v>27</v>
      </c>
      <c r="N873" s="86" t="s">
        <v>27</v>
      </c>
      <c r="O873" s="86">
        <f t="shared" si="56"/>
        <v>0</v>
      </c>
      <c r="Q873" s="63"/>
      <c r="AD873" s="63"/>
    </row>
    <row r="874" spans="1:30" x14ac:dyDescent="0.25">
      <c r="A874" s="29">
        <f t="shared" si="53"/>
        <v>-1</v>
      </c>
      <c r="B874" s="86">
        <v>802</v>
      </c>
      <c r="C874" s="86">
        <v>0</v>
      </c>
      <c r="D874" s="84">
        <f>IF(A874=1, VLOOKUP(E874,'K Bracing'!$A$1:$F$6,MATCH(F874,'K Bracing'!$A$1:'K Bracing'!$F$1,0),FALSE),99999)</f>
        <v>99999</v>
      </c>
      <c r="E874" s="86" t="s">
        <v>27</v>
      </c>
      <c r="F874" s="86" t="s">
        <v>27</v>
      </c>
      <c r="G874" s="86">
        <f t="shared" si="54"/>
        <v>0</v>
      </c>
      <c r="I874" s="29">
        <f t="shared" si="55"/>
        <v>-1</v>
      </c>
      <c r="J874" s="86">
        <v>802</v>
      </c>
      <c r="K874" s="86">
        <v>0</v>
      </c>
      <c r="L874" s="84">
        <f>IF(I874=1,VLOOKUP(M874,'K Bracing'!$A$1:$F$6,MATCH(N874,'K Bracing'!$A$1:'K Bracing'!$F$1,0),FALSE), 99999)</f>
        <v>99999</v>
      </c>
      <c r="M874" s="86" t="s">
        <v>27</v>
      </c>
      <c r="N874" s="86" t="s">
        <v>27</v>
      </c>
      <c r="O874" s="86">
        <f t="shared" si="56"/>
        <v>0</v>
      </c>
      <c r="Q874" s="63"/>
      <c r="AD874" s="63"/>
    </row>
    <row r="875" spans="1:30" x14ac:dyDescent="0.25">
      <c r="A875" s="29">
        <f t="shared" si="53"/>
        <v>-1</v>
      </c>
      <c r="B875" s="86">
        <v>803</v>
      </c>
      <c r="C875" s="86">
        <v>0</v>
      </c>
      <c r="D875" s="84">
        <f>IF(A875=1, VLOOKUP(E875,'K Bracing'!$A$1:$F$6,MATCH(F875,'K Bracing'!$A$1:'K Bracing'!$F$1,0),FALSE),99999)</f>
        <v>99999</v>
      </c>
      <c r="E875" s="86" t="s">
        <v>27</v>
      </c>
      <c r="F875" s="86" t="s">
        <v>27</v>
      </c>
      <c r="G875" s="86">
        <f t="shared" si="54"/>
        <v>0</v>
      </c>
      <c r="I875" s="29">
        <f t="shared" si="55"/>
        <v>-1</v>
      </c>
      <c r="J875" s="86">
        <v>803</v>
      </c>
      <c r="K875" s="86">
        <v>0</v>
      </c>
      <c r="L875" s="84">
        <f>IF(I875=1,VLOOKUP(M875,'K Bracing'!$A$1:$F$6,MATCH(N875,'K Bracing'!$A$1:'K Bracing'!$F$1,0),FALSE), 99999)</f>
        <v>99999</v>
      </c>
      <c r="M875" s="86" t="s">
        <v>27</v>
      </c>
      <c r="N875" s="86" t="s">
        <v>27</v>
      </c>
      <c r="O875" s="86">
        <f t="shared" si="56"/>
        <v>0</v>
      </c>
      <c r="Q875" s="63"/>
      <c r="AD875" s="63"/>
    </row>
    <row r="876" spans="1:30" x14ac:dyDescent="0.25">
      <c r="A876" s="29">
        <f t="shared" si="53"/>
        <v>-1</v>
      </c>
      <c r="B876" s="86">
        <v>804</v>
      </c>
      <c r="C876" s="86">
        <v>0</v>
      </c>
      <c r="D876" s="84">
        <f>IF(A876=1, VLOOKUP(E876,'K Bracing'!$A$1:$F$6,MATCH(F876,'K Bracing'!$A$1:'K Bracing'!$F$1,0),FALSE),99999)</f>
        <v>99999</v>
      </c>
      <c r="E876" s="86" t="s">
        <v>27</v>
      </c>
      <c r="F876" s="86" t="s">
        <v>27</v>
      </c>
      <c r="G876" s="86">
        <f t="shared" si="54"/>
        <v>0</v>
      </c>
      <c r="I876" s="29">
        <f t="shared" si="55"/>
        <v>-1</v>
      </c>
      <c r="J876" s="86">
        <v>804</v>
      </c>
      <c r="K876" s="86">
        <v>0</v>
      </c>
      <c r="L876" s="84">
        <f>IF(I876=1,VLOOKUP(M876,'K Bracing'!$A$1:$F$6,MATCH(N876,'K Bracing'!$A$1:'K Bracing'!$F$1,0),FALSE), 99999)</f>
        <v>99999</v>
      </c>
      <c r="M876" s="86" t="s">
        <v>27</v>
      </c>
      <c r="N876" s="86" t="s">
        <v>27</v>
      </c>
      <c r="O876" s="86">
        <f t="shared" si="56"/>
        <v>0</v>
      </c>
      <c r="Q876" s="63"/>
      <c r="AD876" s="63"/>
    </row>
    <row r="877" spans="1:30" x14ac:dyDescent="0.25">
      <c r="A877" s="29">
        <f t="shared" si="53"/>
        <v>-1</v>
      </c>
      <c r="B877" s="86">
        <v>805</v>
      </c>
      <c r="C877" s="86">
        <v>0</v>
      </c>
      <c r="D877" s="84">
        <f>IF(A877=1, VLOOKUP(E877,'K Bracing'!$A$1:$F$6,MATCH(F877,'K Bracing'!$A$1:'K Bracing'!$F$1,0),FALSE),99999)</f>
        <v>99999</v>
      </c>
      <c r="E877" s="86" t="s">
        <v>27</v>
      </c>
      <c r="F877" s="86" t="s">
        <v>27</v>
      </c>
      <c r="G877" s="86">
        <f t="shared" si="54"/>
        <v>0</v>
      </c>
      <c r="I877" s="29">
        <f t="shared" si="55"/>
        <v>-1</v>
      </c>
      <c r="J877" s="86">
        <v>805</v>
      </c>
      <c r="K877" s="86">
        <v>0</v>
      </c>
      <c r="L877" s="84">
        <f>IF(I877=1,VLOOKUP(M877,'K Bracing'!$A$1:$F$6,MATCH(N877,'K Bracing'!$A$1:'K Bracing'!$F$1,0),FALSE), 99999)</f>
        <v>99999</v>
      </c>
      <c r="M877" s="86" t="s">
        <v>27</v>
      </c>
      <c r="N877" s="86" t="s">
        <v>27</v>
      </c>
      <c r="O877" s="86">
        <f t="shared" si="56"/>
        <v>0</v>
      </c>
      <c r="Q877" s="63"/>
      <c r="AD877" s="63"/>
    </row>
    <row r="878" spans="1:30" x14ac:dyDescent="0.25">
      <c r="A878" s="29">
        <f t="shared" si="53"/>
        <v>-1</v>
      </c>
      <c r="B878" s="86">
        <v>806</v>
      </c>
      <c r="C878" s="86">
        <v>0</v>
      </c>
      <c r="D878" s="84">
        <f>IF(A878=1, VLOOKUP(E878,'K Bracing'!$A$1:$F$6,MATCH(F878,'K Bracing'!$A$1:'K Bracing'!$F$1,0),FALSE),99999)</f>
        <v>99999</v>
      </c>
      <c r="E878" s="86" t="s">
        <v>27</v>
      </c>
      <c r="F878" s="86" t="s">
        <v>27</v>
      </c>
      <c r="G878" s="86">
        <f t="shared" si="54"/>
        <v>0</v>
      </c>
      <c r="I878" s="29">
        <f t="shared" si="55"/>
        <v>-1</v>
      </c>
      <c r="J878" s="86">
        <v>806</v>
      </c>
      <c r="K878" s="86">
        <v>0</v>
      </c>
      <c r="L878" s="84">
        <f>IF(I878=1,VLOOKUP(M878,'K Bracing'!$A$1:$F$6,MATCH(N878,'K Bracing'!$A$1:'K Bracing'!$F$1,0),FALSE), 99999)</f>
        <v>99999</v>
      </c>
      <c r="M878" s="86" t="s">
        <v>27</v>
      </c>
      <c r="N878" s="86" t="s">
        <v>27</v>
      </c>
      <c r="O878" s="86">
        <f t="shared" si="56"/>
        <v>0</v>
      </c>
      <c r="Q878" s="63"/>
      <c r="AD878" s="63"/>
    </row>
    <row r="879" spans="1:30" x14ac:dyDescent="0.25">
      <c r="A879" s="29">
        <f t="shared" si="53"/>
        <v>-1</v>
      </c>
      <c r="B879" s="86">
        <v>807</v>
      </c>
      <c r="C879" s="86">
        <v>0</v>
      </c>
      <c r="D879" s="84">
        <f>IF(A879=1, VLOOKUP(E879,'K Bracing'!$A$1:$F$6,MATCH(F879,'K Bracing'!$A$1:'K Bracing'!$F$1,0),FALSE),99999)</f>
        <v>99999</v>
      </c>
      <c r="E879" s="86" t="s">
        <v>27</v>
      </c>
      <c r="F879" s="86" t="s">
        <v>27</v>
      </c>
      <c r="G879" s="86">
        <f t="shared" si="54"/>
        <v>0</v>
      </c>
      <c r="I879" s="29">
        <f t="shared" si="55"/>
        <v>-1</v>
      </c>
      <c r="J879" s="86">
        <v>807</v>
      </c>
      <c r="K879" s="86">
        <v>0</v>
      </c>
      <c r="L879" s="84">
        <f>IF(I879=1,VLOOKUP(M879,'K Bracing'!$A$1:$F$6,MATCH(N879,'K Bracing'!$A$1:'K Bracing'!$F$1,0),FALSE), 99999)</f>
        <v>99999</v>
      </c>
      <c r="M879" s="86" t="s">
        <v>27</v>
      </c>
      <c r="N879" s="86" t="s">
        <v>27</v>
      </c>
      <c r="O879" s="86">
        <f t="shared" si="56"/>
        <v>0</v>
      </c>
      <c r="Q879" s="63"/>
      <c r="AD879" s="63"/>
    </row>
    <row r="880" spans="1:30" x14ac:dyDescent="0.25">
      <c r="A880" s="29">
        <f t="shared" si="53"/>
        <v>-1</v>
      </c>
      <c r="B880" s="86">
        <v>808</v>
      </c>
      <c r="C880" s="86">
        <v>0</v>
      </c>
      <c r="D880" s="84">
        <f>IF(A880=1, VLOOKUP(E880,'K Bracing'!$A$1:$F$6,MATCH(F880,'K Bracing'!$A$1:'K Bracing'!$F$1,0),FALSE),99999)</f>
        <v>99999</v>
      </c>
      <c r="E880" s="86" t="s">
        <v>27</v>
      </c>
      <c r="F880" s="86" t="s">
        <v>27</v>
      </c>
      <c r="G880" s="86">
        <f t="shared" si="54"/>
        <v>0</v>
      </c>
      <c r="I880" s="29">
        <f t="shared" si="55"/>
        <v>-1</v>
      </c>
      <c r="J880" s="86">
        <v>808</v>
      </c>
      <c r="K880" s="86">
        <v>0</v>
      </c>
      <c r="L880" s="84">
        <f>IF(I880=1,VLOOKUP(M880,'K Bracing'!$A$1:$F$6,MATCH(N880,'K Bracing'!$A$1:'K Bracing'!$F$1,0),FALSE), 99999)</f>
        <v>99999</v>
      </c>
      <c r="M880" s="86" t="s">
        <v>27</v>
      </c>
      <c r="N880" s="86" t="s">
        <v>27</v>
      </c>
      <c r="O880" s="86">
        <f t="shared" si="56"/>
        <v>0</v>
      </c>
      <c r="Q880" s="63"/>
      <c r="AD880" s="63"/>
    </row>
    <row r="881" spans="1:30" x14ac:dyDescent="0.25">
      <c r="A881" s="29">
        <f t="shared" si="53"/>
        <v>-1</v>
      </c>
      <c r="B881" s="86">
        <v>809</v>
      </c>
      <c r="C881" s="86">
        <v>0</v>
      </c>
      <c r="D881" s="84">
        <f>IF(A881=1, VLOOKUP(E881,'K Bracing'!$A$1:$F$6,MATCH(F881,'K Bracing'!$A$1:'K Bracing'!$F$1,0),FALSE),99999)</f>
        <v>99999</v>
      </c>
      <c r="E881" s="86" t="s">
        <v>27</v>
      </c>
      <c r="F881" s="86" t="s">
        <v>27</v>
      </c>
      <c r="G881" s="86">
        <f t="shared" si="54"/>
        <v>0</v>
      </c>
      <c r="I881" s="29">
        <f t="shared" si="55"/>
        <v>-1</v>
      </c>
      <c r="J881" s="86">
        <v>809</v>
      </c>
      <c r="K881" s="86">
        <v>0</v>
      </c>
      <c r="L881" s="84">
        <f>IF(I881=1,VLOOKUP(M881,'K Bracing'!$A$1:$F$6,MATCH(N881,'K Bracing'!$A$1:'K Bracing'!$F$1,0),FALSE), 99999)</f>
        <v>99999</v>
      </c>
      <c r="M881" s="86" t="s">
        <v>27</v>
      </c>
      <c r="N881" s="86" t="s">
        <v>27</v>
      </c>
      <c r="O881" s="86">
        <f t="shared" si="56"/>
        <v>0</v>
      </c>
      <c r="Q881" s="63"/>
      <c r="AD881" s="63"/>
    </row>
    <row r="882" spans="1:30" x14ac:dyDescent="0.25">
      <c r="A882" s="29">
        <f t="shared" si="53"/>
        <v>-1</v>
      </c>
      <c r="B882" s="86">
        <v>810</v>
      </c>
      <c r="C882" s="86">
        <v>0</v>
      </c>
      <c r="D882" s="84">
        <f>IF(A882=1, VLOOKUP(E882,'K Bracing'!$A$1:$F$6,MATCH(F882,'K Bracing'!$A$1:'K Bracing'!$F$1,0),FALSE),99999)</f>
        <v>99999</v>
      </c>
      <c r="E882" s="86" t="s">
        <v>27</v>
      </c>
      <c r="F882" s="86" t="s">
        <v>27</v>
      </c>
      <c r="G882" s="86">
        <f t="shared" si="54"/>
        <v>0</v>
      </c>
      <c r="I882" s="29">
        <f t="shared" si="55"/>
        <v>-1</v>
      </c>
      <c r="J882" s="86">
        <v>810</v>
      </c>
      <c r="K882" s="86">
        <v>0</v>
      </c>
      <c r="L882" s="84">
        <f>IF(I882=1,VLOOKUP(M882,'K Bracing'!$A$1:$F$6,MATCH(N882,'K Bracing'!$A$1:'K Bracing'!$F$1,0),FALSE), 99999)</f>
        <v>99999</v>
      </c>
      <c r="M882" s="86" t="s">
        <v>27</v>
      </c>
      <c r="N882" s="86" t="s">
        <v>27</v>
      </c>
      <c r="O882" s="86">
        <f t="shared" si="56"/>
        <v>0</v>
      </c>
      <c r="Q882" s="63"/>
      <c r="AD882" s="63"/>
    </row>
    <row r="883" spans="1:30" x14ac:dyDescent="0.25">
      <c r="A883" s="29">
        <f t="shared" si="53"/>
        <v>-1</v>
      </c>
      <c r="B883" s="86">
        <v>811</v>
      </c>
      <c r="C883" s="86">
        <v>0</v>
      </c>
      <c r="D883" s="84">
        <f>IF(A883=1, VLOOKUP(E883,'K Bracing'!$A$1:$F$6,MATCH(F883,'K Bracing'!$A$1:'K Bracing'!$F$1,0),FALSE),99999)</f>
        <v>99999</v>
      </c>
      <c r="E883" s="86" t="s">
        <v>27</v>
      </c>
      <c r="F883" s="86" t="s">
        <v>27</v>
      </c>
      <c r="G883" s="86">
        <f t="shared" si="54"/>
        <v>0</v>
      </c>
      <c r="I883" s="29">
        <f t="shared" si="55"/>
        <v>-1</v>
      </c>
      <c r="J883" s="86">
        <v>811</v>
      </c>
      <c r="K883" s="86">
        <v>0</v>
      </c>
      <c r="L883" s="84">
        <f>IF(I883=1,VLOOKUP(M883,'K Bracing'!$A$1:$F$6,MATCH(N883,'K Bracing'!$A$1:'K Bracing'!$F$1,0),FALSE), 99999)</f>
        <v>99999</v>
      </c>
      <c r="M883" s="86" t="s">
        <v>27</v>
      </c>
      <c r="N883" s="86" t="s">
        <v>27</v>
      </c>
      <c r="O883" s="86">
        <f t="shared" si="56"/>
        <v>0</v>
      </c>
      <c r="Q883" s="63"/>
      <c r="AD883" s="63"/>
    </row>
    <row r="884" spans="1:30" x14ac:dyDescent="0.25">
      <c r="A884" s="29">
        <f t="shared" si="53"/>
        <v>-1</v>
      </c>
      <c r="B884" s="86">
        <v>812</v>
      </c>
      <c r="C884" s="86">
        <v>0</v>
      </c>
      <c r="D884" s="84">
        <f>IF(A884=1, VLOOKUP(E884,'K Bracing'!$A$1:$F$6,MATCH(F884,'K Bracing'!$A$1:'K Bracing'!$F$1,0),FALSE),99999)</f>
        <v>99999</v>
      </c>
      <c r="E884" s="86" t="s">
        <v>27</v>
      </c>
      <c r="F884" s="86" t="s">
        <v>27</v>
      </c>
      <c r="G884" s="86">
        <f t="shared" si="54"/>
        <v>0</v>
      </c>
      <c r="I884" s="29">
        <f t="shared" si="55"/>
        <v>-1</v>
      </c>
      <c r="J884" s="86">
        <v>812</v>
      </c>
      <c r="K884" s="86">
        <v>0</v>
      </c>
      <c r="L884" s="84">
        <f>IF(I884=1,VLOOKUP(M884,'K Bracing'!$A$1:$F$6,MATCH(N884,'K Bracing'!$A$1:'K Bracing'!$F$1,0),FALSE), 99999)</f>
        <v>99999</v>
      </c>
      <c r="M884" s="86" t="s">
        <v>27</v>
      </c>
      <c r="N884" s="86" t="s">
        <v>27</v>
      </c>
      <c r="O884" s="86">
        <f t="shared" si="56"/>
        <v>0</v>
      </c>
      <c r="Q884" s="63"/>
      <c r="AD884" s="63"/>
    </row>
    <row r="885" spans="1:30" x14ac:dyDescent="0.25">
      <c r="A885" s="29">
        <f t="shared" si="53"/>
        <v>-1</v>
      </c>
      <c r="B885" s="86">
        <v>813</v>
      </c>
      <c r="C885" s="86">
        <v>0</v>
      </c>
      <c r="D885" s="84">
        <f>IF(A885=1, VLOOKUP(E885,'K Bracing'!$A$1:$F$6,MATCH(F885,'K Bracing'!$A$1:'K Bracing'!$F$1,0),FALSE),99999)</f>
        <v>99999</v>
      </c>
      <c r="E885" s="86" t="s">
        <v>27</v>
      </c>
      <c r="F885" s="86" t="s">
        <v>27</v>
      </c>
      <c r="G885" s="86">
        <f t="shared" si="54"/>
        <v>0</v>
      </c>
      <c r="I885" s="29">
        <f t="shared" si="55"/>
        <v>-1</v>
      </c>
      <c r="J885" s="86">
        <v>813</v>
      </c>
      <c r="K885" s="86">
        <v>0</v>
      </c>
      <c r="L885" s="84">
        <f>IF(I885=1,VLOOKUP(M885,'K Bracing'!$A$1:$F$6,MATCH(N885,'K Bracing'!$A$1:'K Bracing'!$F$1,0),FALSE), 99999)</f>
        <v>99999</v>
      </c>
      <c r="M885" s="86" t="s">
        <v>27</v>
      </c>
      <c r="N885" s="86" t="s">
        <v>27</v>
      </c>
      <c r="O885" s="86">
        <f t="shared" si="56"/>
        <v>0</v>
      </c>
      <c r="Q885" s="63"/>
      <c r="AD885" s="63"/>
    </row>
    <row r="886" spans="1:30" x14ac:dyDescent="0.25">
      <c r="A886" s="29">
        <f t="shared" si="53"/>
        <v>-1</v>
      </c>
      <c r="B886" s="86">
        <v>814</v>
      </c>
      <c r="C886" s="86">
        <v>0</v>
      </c>
      <c r="D886" s="84">
        <f>IF(A886=1, VLOOKUP(E886,'K Bracing'!$A$1:$F$6,MATCH(F886,'K Bracing'!$A$1:'K Bracing'!$F$1,0),FALSE),99999)</f>
        <v>99999</v>
      </c>
      <c r="E886" s="86" t="s">
        <v>27</v>
      </c>
      <c r="F886" s="86" t="s">
        <v>27</v>
      </c>
      <c r="G886" s="86">
        <f t="shared" si="54"/>
        <v>0</v>
      </c>
      <c r="I886" s="29">
        <f t="shared" si="55"/>
        <v>-1</v>
      </c>
      <c r="J886" s="86">
        <v>814</v>
      </c>
      <c r="K886" s="86">
        <v>0</v>
      </c>
      <c r="L886" s="84">
        <f>IF(I886=1,VLOOKUP(M886,'K Bracing'!$A$1:$F$6,MATCH(N886,'K Bracing'!$A$1:'K Bracing'!$F$1,0),FALSE), 99999)</f>
        <v>99999</v>
      </c>
      <c r="M886" s="86" t="s">
        <v>27</v>
      </c>
      <c r="N886" s="86" t="s">
        <v>27</v>
      </c>
      <c r="O886" s="86">
        <f t="shared" si="56"/>
        <v>0</v>
      </c>
      <c r="Q886" s="63"/>
      <c r="AD886" s="63"/>
    </row>
    <row r="887" spans="1:30" x14ac:dyDescent="0.25">
      <c r="A887" s="29">
        <f t="shared" si="53"/>
        <v>-1</v>
      </c>
      <c r="B887" s="86">
        <v>815</v>
      </c>
      <c r="C887" s="86">
        <v>0</v>
      </c>
      <c r="D887" s="84">
        <f>IF(A887=1, VLOOKUP(E887,'K Bracing'!$A$1:$F$6,MATCH(F887,'K Bracing'!$A$1:'K Bracing'!$F$1,0),FALSE),99999)</f>
        <v>99999</v>
      </c>
      <c r="E887" s="86" t="s">
        <v>27</v>
      </c>
      <c r="F887" s="86" t="s">
        <v>27</v>
      </c>
      <c r="G887" s="86">
        <f t="shared" si="54"/>
        <v>0</v>
      </c>
      <c r="I887" s="29">
        <f t="shared" si="55"/>
        <v>-1</v>
      </c>
      <c r="J887" s="86">
        <v>815</v>
      </c>
      <c r="K887" s="86">
        <v>0</v>
      </c>
      <c r="L887" s="84">
        <f>IF(I887=1,VLOOKUP(M887,'K Bracing'!$A$1:$F$6,MATCH(N887,'K Bracing'!$A$1:'K Bracing'!$F$1,0),FALSE), 99999)</f>
        <v>99999</v>
      </c>
      <c r="M887" s="86" t="s">
        <v>27</v>
      </c>
      <c r="N887" s="86" t="s">
        <v>27</v>
      </c>
      <c r="O887" s="86">
        <f t="shared" si="56"/>
        <v>0</v>
      </c>
      <c r="Q887" s="63"/>
      <c r="AD887" s="63"/>
    </row>
    <row r="888" spans="1:30" x14ac:dyDescent="0.25">
      <c r="A888" s="29">
        <f t="shared" si="53"/>
        <v>-1</v>
      </c>
      <c r="B888" s="86">
        <v>816</v>
      </c>
      <c r="C888" s="86">
        <v>0</v>
      </c>
      <c r="D888" s="84">
        <f>IF(A888=1, VLOOKUP(E888,'K Bracing'!$A$1:$F$6,MATCH(F888,'K Bracing'!$A$1:'K Bracing'!$F$1,0),FALSE),99999)</f>
        <v>99999</v>
      </c>
      <c r="E888" s="86" t="s">
        <v>27</v>
      </c>
      <c r="F888" s="86" t="s">
        <v>27</v>
      </c>
      <c r="G888" s="86">
        <f t="shared" si="54"/>
        <v>0</v>
      </c>
      <c r="I888" s="29">
        <f t="shared" si="55"/>
        <v>-1</v>
      </c>
      <c r="J888" s="86">
        <v>816</v>
      </c>
      <c r="K888" s="86">
        <v>0</v>
      </c>
      <c r="L888" s="84">
        <f>IF(I888=1,VLOOKUP(M888,'K Bracing'!$A$1:$F$6,MATCH(N888,'K Bracing'!$A$1:'K Bracing'!$F$1,0),FALSE), 99999)</f>
        <v>99999</v>
      </c>
      <c r="M888" s="86" t="s">
        <v>27</v>
      </c>
      <c r="N888" s="86" t="s">
        <v>27</v>
      </c>
      <c r="O888" s="86">
        <f t="shared" si="56"/>
        <v>0</v>
      </c>
      <c r="Q888" s="63"/>
      <c r="AD888" s="63"/>
    </row>
    <row r="889" spans="1:30" x14ac:dyDescent="0.25">
      <c r="A889" s="29">
        <f t="shared" si="53"/>
        <v>-1</v>
      </c>
      <c r="B889" s="86">
        <v>817</v>
      </c>
      <c r="C889" s="86">
        <v>0</v>
      </c>
      <c r="D889" s="84">
        <f>IF(A889=1, VLOOKUP(E889,'K Bracing'!$A$1:$F$6,MATCH(F889,'K Bracing'!$A$1:'K Bracing'!$F$1,0),FALSE),99999)</f>
        <v>99999</v>
      </c>
      <c r="E889" s="86" t="s">
        <v>27</v>
      </c>
      <c r="F889" s="86" t="s">
        <v>27</v>
      </c>
      <c r="G889" s="86">
        <f t="shared" si="54"/>
        <v>0</v>
      </c>
      <c r="I889" s="29">
        <f t="shared" si="55"/>
        <v>-1</v>
      </c>
      <c r="J889" s="86">
        <v>817</v>
      </c>
      <c r="K889" s="86">
        <v>0</v>
      </c>
      <c r="L889" s="84">
        <f>IF(I889=1,VLOOKUP(M889,'K Bracing'!$A$1:$F$6,MATCH(N889,'K Bracing'!$A$1:'K Bracing'!$F$1,0),FALSE), 99999)</f>
        <v>99999</v>
      </c>
      <c r="M889" s="86" t="s">
        <v>27</v>
      </c>
      <c r="N889" s="86" t="s">
        <v>27</v>
      </c>
      <c r="O889" s="86">
        <f t="shared" si="56"/>
        <v>0</v>
      </c>
      <c r="Q889" s="63"/>
      <c r="AD889" s="63"/>
    </row>
    <row r="890" spans="1:30" x14ac:dyDescent="0.25">
      <c r="A890" s="29">
        <f t="shared" si="53"/>
        <v>-1</v>
      </c>
      <c r="B890" s="86">
        <v>818</v>
      </c>
      <c r="C890" s="86">
        <v>0</v>
      </c>
      <c r="D890" s="84">
        <f>IF(A890=1, VLOOKUP(E890,'K Bracing'!$A$1:$F$6,MATCH(F890,'K Bracing'!$A$1:'K Bracing'!$F$1,0),FALSE),99999)</f>
        <v>99999</v>
      </c>
      <c r="E890" s="86" t="s">
        <v>27</v>
      </c>
      <c r="F890" s="86" t="s">
        <v>27</v>
      </c>
      <c r="G890" s="86">
        <f t="shared" si="54"/>
        <v>0</v>
      </c>
      <c r="I890" s="29">
        <f t="shared" si="55"/>
        <v>-1</v>
      </c>
      <c r="J890" s="86">
        <v>818</v>
      </c>
      <c r="K890" s="86">
        <v>0</v>
      </c>
      <c r="L890" s="84">
        <f>IF(I890=1,VLOOKUP(M890,'K Bracing'!$A$1:$F$6,MATCH(N890,'K Bracing'!$A$1:'K Bracing'!$F$1,0),FALSE), 99999)</f>
        <v>99999</v>
      </c>
      <c r="M890" s="86" t="s">
        <v>27</v>
      </c>
      <c r="N890" s="86" t="s">
        <v>27</v>
      </c>
      <c r="O890" s="86">
        <f t="shared" si="56"/>
        <v>0</v>
      </c>
      <c r="Q890" s="63"/>
      <c r="AD890" s="63"/>
    </row>
    <row r="891" spans="1:30" x14ac:dyDescent="0.25">
      <c r="A891" s="29">
        <f t="shared" si="53"/>
        <v>-1</v>
      </c>
      <c r="B891" s="86">
        <v>819</v>
      </c>
      <c r="C891" s="86">
        <v>0</v>
      </c>
      <c r="D891" s="84">
        <f>IF(A891=1, VLOOKUP(E891,'K Bracing'!$A$1:$F$6,MATCH(F891,'K Bracing'!$A$1:'K Bracing'!$F$1,0),FALSE),99999)</f>
        <v>99999</v>
      </c>
      <c r="E891" s="86" t="s">
        <v>27</v>
      </c>
      <c r="F891" s="86" t="s">
        <v>27</v>
      </c>
      <c r="G891" s="86">
        <f t="shared" si="54"/>
        <v>0</v>
      </c>
      <c r="I891" s="29">
        <f t="shared" si="55"/>
        <v>-1</v>
      </c>
      <c r="J891" s="86">
        <v>819</v>
      </c>
      <c r="K891" s="86">
        <v>0</v>
      </c>
      <c r="L891" s="84">
        <f>IF(I891=1,VLOOKUP(M891,'K Bracing'!$A$1:$F$6,MATCH(N891,'K Bracing'!$A$1:'K Bracing'!$F$1,0),FALSE), 99999)</f>
        <v>99999</v>
      </c>
      <c r="M891" s="86" t="s">
        <v>27</v>
      </c>
      <c r="N891" s="86" t="s">
        <v>27</v>
      </c>
      <c r="O891" s="86">
        <f t="shared" si="56"/>
        <v>0</v>
      </c>
      <c r="Q891" s="63"/>
      <c r="AD891" s="63"/>
    </row>
    <row r="892" spans="1:30" x14ac:dyDescent="0.25">
      <c r="A892" s="29">
        <f t="shared" si="53"/>
        <v>-1</v>
      </c>
      <c r="B892" s="86">
        <v>820</v>
      </c>
      <c r="C892" s="86">
        <v>0</v>
      </c>
      <c r="D892" s="84">
        <f>IF(A892=1, VLOOKUP(E892,'K Bracing'!$A$1:$F$6,MATCH(F892,'K Bracing'!$A$1:'K Bracing'!$F$1,0),FALSE),99999)</f>
        <v>99999</v>
      </c>
      <c r="E892" s="86" t="s">
        <v>27</v>
      </c>
      <c r="F892" s="86" t="s">
        <v>27</v>
      </c>
      <c r="G892" s="86">
        <f t="shared" si="54"/>
        <v>0</v>
      </c>
      <c r="I892" s="29">
        <f t="shared" si="55"/>
        <v>-1</v>
      </c>
      <c r="J892" s="86">
        <v>820</v>
      </c>
      <c r="K892" s="86">
        <v>0</v>
      </c>
      <c r="L892" s="84">
        <f>IF(I892=1,VLOOKUP(M892,'K Bracing'!$A$1:$F$6,MATCH(N892,'K Bracing'!$A$1:'K Bracing'!$F$1,0),FALSE), 99999)</f>
        <v>99999</v>
      </c>
      <c r="M892" s="86" t="s">
        <v>27</v>
      </c>
      <c r="N892" s="86" t="s">
        <v>27</v>
      </c>
      <c r="O892" s="86">
        <f t="shared" si="56"/>
        <v>0</v>
      </c>
      <c r="Q892" s="63"/>
      <c r="AD892" s="63"/>
    </row>
    <row r="893" spans="1:30" x14ac:dyDescent="0.25">
      <c r="A893" s="29">
        <f t="shared" si="53"/>
        <v>-1</v>
      </c>
      <c r="B893" s="86">
        <v>821</v>
      </c>
      <c r="C893" s="86">
        <v>0</v>
      </c>
      <c r="D893" s="84">
        <f>IF(A893=1, VLOOKUP(E893,'K Bracing'!$A$1:$F$6,MATCH(F893,'K Bracing'!$A$1:'K Bracing'!$F$1,0),FALSE),99999)</f>
        <v>99999</v>
      </c>
      <c r="E893" s="86" t="s">
        <v>27</v>
      </c>
      <c r="F893" s="86" t="s">
        <v>27</v>
      </c>
      <c r="G893" s="86">
        <f t="shared" si="54"/>
        <v>0</v>
      </c>
      <c r="I893" s="29">
        <f t="shared" si="55"/>
        <v>-1</v>
      </c>
      <c r="J893" s="86">
        <v>821</v>
      </c>
      <c r="K893" s="86">
        <v>0</v>
      </c>
      <c r="L893" s="84">
        <f>IF(I893=1,VLOOKUP(M893,'K Bracing'!$A$1:$F$6,MATCH(N893,'K Bracing'!$A$1:'K Bracing'!$F$1,0),FALSE), 99999)</f>
        <v>99999</v>
      </c>
      <c r="M893" s="86" t="s">
        <v>27</v>
      </c>
      <c r="N893" s="86" t="s">
        <v>27</v>
      </c>
      <c r="O893" s="86">
        <f t="shared" si="56"/>
        <v>0</v>
      </c>
      <c r="Q893" s="63"/>
      <c r="AD893" s="63"/>
    </row>
    <row r="894" spans="1:30" x14ac:dyDescent="0.25">
      <c r="A894" s="29">
        <f t="shared" si="53"/>
        <v>-1</v>
      </c>
      <c r="B894" s="86">
        <v>822</v>
      </c>
      <c r="C894" s="86">
        <v>0</v>
      </c>
      <c r="D894" s="84">
        <f>IF(A894=1, VLOOKUP(E894,'K Bracing'!$A$1:$F$6,MATCH(F894,'K Bracing'!$A$1:'K Bracing'!$F$1,0),FALSE),99999)</f>
        <v>99999</v>
      </c>
      <c r="E894" s="86" t="s">
        <v>27</v>
      </c>
      <c r="F894" s="86" t="s">
        <v>27</v>
      </c>
      <c r="G894" s="86">
        <f t="shared" si="54"/>
        <v>0</v>
      </c>
      <c r="I894" s="29">
        <f t="shared" si="55"/>
        <v>-1</v>
      </c>
      <c r="J894" s="86">
        <v>822</v>
      </c>
      <c r="K894" s="86">
        <v>0</v>
      </c>
      <c r="L894" s="84">
        <f>IF(I894=1,VLOOKUP(M894,'K Bracing'!$A$1:$F$6,MATCH(N894,'K Bracing'!$A$1:'K Bracing'!$F$1,0),FALSE), 99999)</f>
        <v>99999</v>
      </c>
      <c r="M894" s="86" t="s">
        <v>27</v>
      </c>
      <c r="N894" s="86" t="s">
        <v>27</v>
      </c>
      <c r="O894" s="86">
        <f t="shared" si="56"/>
        <v>0</v>
      </c>
      <c r="Q894" s="63"/>
      <c r="AD894" s="63"/>
    </row>
    <row r="895" spans="1:30" x14ac:dyDescent="0.25">
      <c r="A895" s="29">
        <f t="shared" si="53"/>
        <v>-1</v>
      </c>
      <c r="B895" s="86">
        <v>823</v>
      </c>
      <c r="C895" s="86">
        <v>0</v>
      </c>
      <c r="D895" s="84">
        <f>IF(A895=1, VLOOKUP(E895,'K Bracing'!$A$1:$F$6,MATCH(F895,'K Bracing'!$A$1:'K Bracing'!$F$1,0),FALSE),99999)</f>
        <v>99999</v>
      </c>
      <c r="E895" s="86" t="s">
        <v>27</v>
      </c>
      <c r="F895" s="86" t="s">
        <v>27</v>
      </c>
      <c r="G895" s="86">
        <f t="shared" si="54"/>
        <v>0</v>
      </c>
      <c r="I895" s="29">
        <f t="shared" si="55"/>
        <v>-1</v>
      </c>
      <c r="J895" s="86">
        <v>823</v>
      </c>
      <c r="K895" s="86">
        <v>0</v>
      </c>
      <c r="L895" s="84">
        <f>IF(I895=1,VLOOKUP(M895,'K Bracing'!$A$1:$F$6,MATCH(N895,'K Bracing'!$A$1:'K Bracing'!$F$1,0),FALSE), 99999)</f>
        <v>99999</v>
      </c>
      <c r="M895" s="86" t="s">
        <v>27</v>
      </c>
      <c r="N895" s="86" t="s">
        <v>27</v>
      </c>
      <c r="O895" s="86">
        <f t="shared" si="56"/>
        <v>0</v>
      </c>
      <c r="Q895" s="63"/>
      <c r="AD895" s="63"/>
    </row>
    <row r="896" spans="1:30" x14ac:dyDescent="0.25">
      <c r="A896" s="29">
        <f t="shared" si="53"/>
        <v>-1</v>
      </c>
      <c r="B896" s="86">
        <v>824</v>
      </c>
      <c r="C896" s="86">
        <v>0</v>
      </c>
      <c r="D896" s="84">
        <f>IF(A896=1, VLOOKUP(E896,'K Bracing'!$A$1:$F$6,MATCH(F896,'K Bracing'!$A$1:'K Bracing'!$F$1,0),FALSE),99999)</f>
        <v>99999</v>
      </c>
      <c r="E896" s="86" t="s">
        <v>27</v>
      </c>
      <c r="F896" s="86" t="s">
        <v>27</v>
      </c>
      <c r="G896" s="86">
        <f t="shared" si="54"/>
        <v>0</v>
      </c>
      <c r="I896" s="29">
        <f t="shared" si="55"/>
        <v>-1</v>
      </c>
      <c r="J896" s="86">
        <v>824</v>
      </c>
      <c r="K896" s="86">
        <v>0</v>
      </c>
      <c r="L896" s="84">
        <f>IF(I896=1,VLOOKUP(M896,'K Bracing'!$A$1:$F$6,MATCH(N896,'K Bracing'!$A$1:'K Bracing'!$F$1,0),FALSE), 99999)</f>
        <v>99999</v>
      </c>
      <c r="M896" s="86" t="s">
        <v>27</v>
      </c>
      <c r="N896" s="86" t="s">
        <v>27</v>
      </c>
      <c r="O896" s="86">
        <f t="shared" si="56"/>
        <v>0</v>
      </c>
      <c r="Q896" s="63"/>
      <c r="AD896" s="63"/>
    </row>
    <row r="897" spans="1:30" x14ac:dyDescent="0.25">
      <c r="A897" s="29">
        <f t="shared" si="53"/>
        <v>-1</v>
      </c>
      <c r="B897" s="86">
        <v>825</v>
      </c>
      <c r="C897" s="86">
        <v>0</v>
      </c>
      <c r="D897" s="84">
        <f>IF(A897=1, VLOOKUP(E897,'K Bracing'!$A$1:$F$6,MATCH(F897,'K Bracing'!$A$1:'K Bracing'!$F$1,0),FALSE),99999)</f>
        <v>99999</v>
      </c>
      <c r="E897" s="86" t="s">
        <v>27</v>
      </c>
      <c r="F897" s="86" t="s">
        <v>27</v>
      </c>
      <c r="G897" s="86">
        <f t="shared" si="54"/>
        <v>0</v>
      </c>
      <c r="I897" s="29">
        <f t="shared" si="55"/>
        <v>-1</v>
      </c>
      <c r="J897" s="86">
        <v>825</v>
      </c>
      <c r="K897" s="86">
        <v>0</v>
      </c>
      <c r="L897" s="84">
        <f>IF(I897=1,VLOOKUP(M897,'K Bracing'!$A$1:$F$6,MATCH(N897,'K Bracing'!$A$1:'K Bracing'!$F$1,0),FALSE), 99999)</f>
        <v>99999</v>
      </c>
      <c r="M897" s="86" t="s">
        <v>27</v>
      </c>
      <c r="N897" s="86" t="s">
        <v>27</v>
      </c>
      <c r="O897" s="86">
        <f t="shared" si="56"/>
        <v>0</v>
      </c>
      <c r="Q897" s="63"/>
      <c r="AD897" s="63"/>
    </row>
    <row r="898" spans="1:30" x14ac:dyDescent="0.25">
      <c r="A898" s="29">
        <f t="shared" si="53"/>
        <v>-1</v>
      </c>
      <c r="B898" s="86">
        <v>826</v>
      </c>
      <c r="C898" s="86">
        <v>0</v>
      </c>
      <c r="D898" s="84">
        <f>IF(A898=1, VLOOKUP(E898,'K Bracing'!$A$1:$F$6,MATCH(F898,'K Bracing'!$A$1:'K Bracing'!$F$1,0),FALSE),99999)</f>
        <v>99999</v>
      </c>
      <c r="E898" s="86" t="s">
        <v>27</v>
      </c>
      <c r="F898" s="86" t="s">
        <v>27</v>
      </c>
      <c r="G898" s="86">
        <f t="shared" si="54"/>
        <v>0</v>
      </c>
      <c r="I898" s="29">
        <f t="shared" si="55"/>
        <v>-1</v>
      </c>
      <c r="J898" s="86">
        <v>826</v>
      </c>
      <c r="K898" s="86">
        <v>0</v>
      </c>
      <c r="L898" s="84">
        <f>IF(I898=1,VLOOKUP(M898,'K Bracing'!$A$1:$F$6,MATCH(N898,'K Bracing'!$A$1:'K Bracing'!$F$1,0),FALSE), 99999)</f>
        <v>99999</v>
      </c>
      <c r="M898" s="86" t="s">
        <v>27</v>
      </c>
      <c r="N898" s="86" t="s">
        <v>27</v>
      </c>
      <c r="O898" s="86">
        <f t="shared" si="56"/>
        <v>0</v>
      </c>
      <c r="Q898" s="63"/>
      <c r="AD898" s="63"/>
    </row>
    <row r="899" spans="1:30" x14ac:dyDescent="0.25">
      <c r="A899" s="29">
        <f t="shared" si="53"/>
        <v>-1</v>
      </c>
      <c r="B899" s="86">
        <v>827</v>
      </c>
      <c r="C899" s="86">
        <v>0</v>
      </c>
      <c r="D899" s="84">
        <f>IF(A899=1, VLOOKUP(E899,'K Bracing'!$A$1:$F$6,MATCH(F899,'K Bracing'!$A$1:'K Bracing'!$F$1,0),FALSE),99999)</f>
        <v>99999</v>
      </c>
      <c r="E899" s="86" t="s">
        <v>27</v>
      </c>
      <c r="F899" s="86" t="s">
        <v>27</v>
      </c>
      <c r="G899" s="86">
        <f t="shared" si="54"/>
        <v>0</v>
      </c>
      <c r="I899" s="29">
        <f t="shared" si="55"/>
        <v>-1</v>
      </c>
      <c r="J899" s="86">
        <v>827</v>
      </c>
      <c r="K899" s="86">
        <v>0</v>
      </c>
      <c r="L899" s="84">
        <f>IF(I899=1,VLOOKUP(M899,'K Bracing'!$A$1:$F$6,MATCH(N899,'K Bracing'!$A$1:'K Bracing'!$F$1,0),FALSE), 99999)</f>
        <v>99999</v>
      </c>
      <c r="M899" s="86" t="s">
        <v>27</v>
      </c>
      <c r="N899" s="86" t="s">
        <v>27</v>
      </c>
      <c r="O899" s="86">
        <f t="shared" si="56"/>
        <v>0</v>
      </c>
      <c r="Q899" s="63"/>
      <c r="AD899" s="63"/>
    </row>
    <row r="900" spans="1:30" x14ac:dyDescent="0.25">
      <c r="A900" s="29">
        <f t="shared" si="53"/>
        <v>-1</v>
      </c>
      <c r="B900" s="86">
        <v>828</v>
      </c>
      <c r="C900" s="86">
        <v>0</v>
      </c>
      <c r="D900" s="84">
        <f>IF(A900=1, VLOOKUP(E900,'K Bracing'!$A$1:$F$6,MATCH(F900,'K Bracing'!$A$1:'K Bracing'!$F$1,0),FALSE),99999)</f>
        <v>99999</v>
      </c>
      <c r="E900" s="86" t="s">
        <v>27</v>
      </c>
      <c r="F900" s="86" t="s">
        <v>27</v>
      </c>
      <c r="G900" s="86">
        <f t="shared" si="54"/>
        <v>0</v>
      </c>
      <c r="I900" s="29">
        <f t="shared" si="55"/>
        <v>-1</v>
      </c>
      <c r="J900" s="86">
        <v>828</v>
      </c>
      <c r="K900" s="86">
        <v>0</v>
      </c>
      <c r="L900" s="84">
        <f>IF(I900=1,VLOOKUP(M900,'K Bracing'!$A$1:$F$6,MATCH(N900,'K Bracing'!$A$1:'K Bracing'!$F$1,0),FALSE), 99999)</f>
        <v>99999</v>
      </c>
      <c r="M900" s="86" t="s">
        <v>27</v>
      </c>
      <c r="N900" s="86" t="s">
        <v>27</v>
      </c>
      <c r="O900" s="86">
        <f t="shared" si="56"/>
        <v>0</v>
      </c>
      <c r="Q900" s="63"/>
      <c r="AD900" s="63"/>
    </row>
    <row r="901" spans="1:30" x14ac:dyDescent="0.25">
      <c r="A901" s="29">
        <f t="shared" si="53"/>
        <v>-1</v>
      </c>
      <c r="B901" s="86">
        <v>829</v>
      </c>
      <c r="C901" s="86">
        <v>0</v>
      </c>
      <c r="D901" s="84">
        <f>IF(A901=1, VLOOKUP(E901,'K Bracing'!$A$1:$F$6,MATCH(F901,'K Bracing'!$A$1:'K Bracing'!$F$1,0),FALSE),99999)</f>
        <v>99999</v>
      </c>
      <c r="E901" s="86" t="s">
        <v>27</v>
      </c>
      <c r="F901" s="86" t="s">
        <v>27</v>
      </c>
      <c r="G901" s="86">
        <f t="shared" si="54"/>
        <v>0</v>
      </c>
      <c r="I901" s="29">
        <f t="shared" si="55"/>
        <v>-1</v>
      </c>
      <c r="J901" s="86">
        <v>829</v>
      </c>
      <c r="K901" s="86">
        <v>0</v>
      </c>
      <c r="L901" s="84">
        <f>IF(I901=1,VLOOKUP(M901,'K Bracing'!$A$1:$F$6,MATCH(N901,'K Bracing'!$A$1:'K Bracing'!$F$1,0),FALSE), 99999)</f>
        <v>99999</v>
      </c>
      <c r="M901" s="86" t="s">
        <v>27</v>
      </c>
      <c r="N901" s="86" t="s">
        <v>27</v>
      </c>
      <c r="O901" s="86">
        <f t="shared" si="56"/>
        <v>0</v>
      </c>
      <c r="Q901" s="63"/>
      <c r="AD901" s="63"/>
    </row>
    <row r="902" spans="1:30" x14ac:dyDescent="0.25">
      <c r="A902" s="29">
        <f t="shared" si="53"/>
        <v>-1</v>
      </c>
      <c r="B902" s="86">
        <v>830</v>
      </c>
      <c r="C902" s="86">
        <v>0</v>
      </c>
      <c r="D902" s="84">
        <f>IF(A902=1, VLOOKUP(E902,'K Bracing'!$A$1:$F$6,MATCH(F902,'K Bracing'!$A$1:'K Bracing'!$F$1,0),FALSE),99999)</f>
        <v>99999</v>
      </c>
      <c r="E902" s="86" t="s">
        <v>27</v>
      </c>
      <c r="F902" s="86" t="s">
        <v>27</v>
      </c>
      <c r="G902" s="86">
        <f t="shared" si="54"/>
        <v>0</v>
      </c>
      <c r="I902" s="29">
        <f t="shared" si="55"/>
        <v>-1</v>
      </c>
      <c r="J902" s="86">
        <v>830</v>
      </c>
      <c r="K902" s="86">
        <v>0</v>
      </c>
      <c r="L902" s="84">
        <f>IF(I902=1,VLOOKUP(M902,'K Bracing'!$A$1:$F$6,MATCH(N902,'K Bracing'!$A$1:'K Bracing'!$F$1,0),FALSE), 99999)</f>
        <v>99999</v>
      </c>
      <c r="M902" s="86" t="s">
        <v>27</v>
      </c>
      <c r="N902" s="86" t="s">
        <v>27</v>
      </c>
      <c r="O902" s="86">
        <f t="shared" si="56"/>
        <v>0</v>
      </c>
      <c r="Q902" s="63"/>
      <c r="AD902" s="63"/>
    </row>
    <row r="903" spans="1:30" x14ac:dyDescent="0.25">
      <c r="A903" s="29">
        <f t="shared" si="53"/>
        <v>-1</v>
      </c>
      <c r="B903" s="86">
        <v>831</v>
      </c>
      <c r="C903" s="86">
        <v>0</v>
      </c>
      <c r="D903" s="84">
        <f>IF(A903=1, VLOOKUP(E903,'K Bracing'!$A$1:$F$6,MATCH(F903,'K Bracing'!$A$1:'K Bracing'!$F$1,0),FALSE),99999)</f>
        <v>99999</v>
      </c>
      <c r="E903" s="86" t="s">
        <v>27</v>
      </c>
      <c r="F903" s="86" t="s">
        <v>27</v>
      </c>
      <c r="G903" s="86">
        <f t="shared" si="54"/>
        <v>0</v>
      </c>
      <c r="I903" s="29">
        <f t="shared" si="55"/>
        <v>-1</v>
      </c>
      <c r="J903" s="86">
        <v>831</v>
      </c>
      <c r="K903" s="86">
        <v>0</v>
      </c>
      <c r="L903" s="84">
        <f>IF(I903=1,VLOOKUP(M903,'K Bracing'!$A$1:$F$6,MATCH(N903,'K Bracing'!$A$1:'K Bracing'!$F$1,0),FALSE), 99999)</f>
        <v>99999</v>
      </c>
      <c r="M903" s="86" t="s">
        <v>27</v>
      </c>
      <c r="N903" s="86" t="s">
        <v>27</v>
      </c>
      <c r="O903" s="86">
        <f t="shared" si="56"/>
        <v>0</v>
      </c>
      <c r="Q903" s="63"/>
      <c r="AD903" s="63"/>
    </row>
    <row r="904" spans="1:30" x14ac:dyDescent="0.25">
      <c r="A904" s="29">
        <f t="shared" si="53"/>
        <v>-1</v>
      </c>
      <c r="B904" s="86">
        <v>832</v>
      </c>
      <c r="C904" s="86">
        <v>0</v>
      </c>
      <c r="D904" s="84">
        <f>IF(A904=1, VLOOKUP(E904,'K Bracing'!$A$1:$F$6,MATCH(F904,'K Bracing'!$A$1:'K Bracing'!$F$1,0),FALSE),99999)</f>
        <v>99999</v>
      </c>
      <c r="E904" s="86" t="s">
        <v>27</v>
      </c>
      <c r="F904" s="86" t="s">
        <v>27</v>
      </c>
      <c r="G904" s="86">
        <f t="shared" si="54"/>
        <v>0</v>
      </c>
      <c r="I904" s="29">
        <f t="shared" si="55"/>
        <v>-1</v>
      </c>
      <c r="J904" s="86">
        <v>832</v>
      </c>
      <c r="K904" s="86">
        <v>0</v>
      </c>
      <c r="L904" s="84">
        <f>IF(I904=1,VLOOKUP(M904,'K Bracing'!$A$1:$F$6,MATCH(N904,'K Bracing'!$A$1:'K Bracing'!$F$1,0),FALSE), 99999)</f>
        <v>99999</v>
      </c>
      <c r="M904" s="86" t="s">
        <v>27</v>
      </c>
      <c r="N904" s="86" t="s">
        <v>27</v>
      </c>
      <c r="O904" s="86">
        <f t="shared" si="56"/>
        <v>0</v>
      </c>
      <c r="Q904" s="63"/>
      <c r="AD904" s="63"/>
    </row>
    <row r="905" spans="1:30" x14ac:dyDescent="0.25">
      <c r="A905" s="29">
        <f t="shared" ref="A905:A968" si="57">IF($J$52-B905&gt;=0, 1, -1)</f>
        <v>-1</v>
      </c>
      <c r="B905" s="86">
        <v>833</v>
      </c>
      <c r="C905" s="86">
        <v>0</v>
      </c>
      <c r="D905" s="84">
        <f>IF(A905=1, VLOOKUP(E905,'K Bracing'!$A$1:$F$6,MATCH(F905,'K Bracing'!$A$1:'K Bracing'!$F$1,0),FALSE),99999)</f>
        <v>99999</v>
      </c>
      <c r="E905" s="86" t="s">
        <v>27</v>
      </c>
      <c r="F905" s="86" t="s">
        <v>27</v>
      </c>
      <c r="G905" s="86">
        <f t="shared" ref="G905:G968" si="58">D905*A905*C905/$H$46</f>
        <v>0</v>
      </c>
      <c r="I905" s="29">
        <f t="shared" ref="I905:I968" si="59">IF($J$54-J905&gt;=0, 1, -1)</f>
        <v>-1</v>
      </c>
      <c r="J905" s="86">
        <v>833</v>
      </c>
      <c r="K905" s="86">
        <v>0</v>
      </c>
      <c r="L905" s="84">
        <f>IF(I905=1,VLOOKUP(M905,'K Bracing'!$A$1:$F$6,MATCH(N905,'K Bracing'!$A$1:'K Bracing'!$F$1,0),FALSE), 99999)</f>
        <v>99999</v>
      </c>
      <c r="M905" s="86" t="s">
        <v>27</v>
      </c>
      <c r="N905" s="86" t="s">
        <v>27</v>
      </c>
      <c r="O905" s="86">
        <f t="shared" ref="O905:O968" si="60">L905*K905*I905/$H$47</f>
        <v>0</v>
      </c>
      <c r="Q905" s="63"/>
      <c r="AD905" s="63"/>
    </row>
    <row r="906" spans="1:30" x14ac:dyDescent="0.25">
      <c r="A906" s="29">
        <f t="shared" si="57"/>
        <v>-1</v>
      </c>
      <c r="B906" s="86">
        <v>834</v>
      </c>
      <c r="C906" s="86">
        <v>0</v>
      </c>
      <c r="D906" s="84">
        <f>IF(A906=1, VLOOKUP(E906,'K Bracing'!$A$1:$F$6,MATCH(F906,'K Bracing'!$A$1:'K Bracing'!$F$1,0),FALSE),99999)</f>
        <v>99999</v>
      </c>
      <c r="E906" s="86" t="s">
        <v>27</v>
      </c>
      <c r="F906" s="86" t="s">
        <v>27</v>
      </c>
      <c r="G906" s="86">
        <f t="shared" si="58"/>
        <v>0</v>
      </c>
      <c r="I906" s="29">
        <f t="shared" si="59"/>
        <v>-1</v>
      </c>
      <c r="J906" s="86">
        <v>834</v>
      </c>
      <c r="K906" s="86">
        <v>0</v>
      </c>
      <c r="L906" s="84">
        <f>IF(I906=1,VLOOKUP(M906,'K Bracing'!$A$1:$F$6,MATCH(N906,'K Bracing'!$A$1:'K Bracing'!$F$1,0),FALSE), 99999)</f>
        <v>99999</v>
      </c>
      <c r="M906" s="86" t="s">
        <v>27</v>
      </c>
      <c r="N906" s="86" t="s">
        <v>27</v>
      </c>
      <c r="O906" s="86">
        <f t="shared" si="60"/>
        <v>0</v>
      </c>
      <c r="Q906" s="63"/>
      <c r="AD906" s="63"/>
    </row>
    <row r="907" spans="1:30" x14ac:dyDescent="0.25">
      <c r="A907" s="29">
        <f t="shared" si="57"/>
        <v>-1</v>
      </c>
      <c r="B907" s="86">
        <v>835</v>
      </c>
      <c r="C907" s="86">
        <v>0</v>
      </c>
      <c r="D907" s="84">
        <f>IF(A907=1, VLOOKUP(E907,'K Bracing'!$A$1:$F$6,MATCH(F907,'K Bracing'!$A$1:'K Bracing'!$F$1,0),FALSE),99999)</f>
        <v>99999</v>
      </c>
      <c r="E907" s="86" t="s">
        <v>27</v>
      </c>
      <c r="F907" s="86" t="s">
        <v>27</v>
      </c>
      <c r="G907" s="86">
        <f t="shared" si="58"/>
        <v>0</v>
      </c>
      <c r="I907" s="29">
        <f t="shared" si="59"/>
        <v>-1</v>
      </c>
      <c r="J907" s="86">
        <v>835</v>
      </c>
      <c r="K907" s="86">
        <v>0</v>
      </c>
      <c r="L907" s="84">
        <f>IF(I907=1,VLOOKUP(M907,'K Bracing'!$A$1:$F$6,MATCH(N907,'K Bracing'!$A$1:'K Bracing'!$F$1,0),FALSE), 99999)</f>
        <v>99999</v>
      </c>
      <c r="M907" s="86" t="s">
        <v>27</v>
      </c>
      <c r="N907" s="86" t="s">
        <v>27</v>
      </c>
      <c r="O907" s="86">
        <f t="shared" si="60"/>
        <v>0</v>
      </c>
      <c r="Q907" s="63"/>
      <c r="AD907" s="63"/>
    </row>
    <row r="908" spans="1:30" x14ac:dyDescent="0.25">
      <c r="A908" s="29">
        <f t="shared" si="57"/>
        <v>-1</v>
      </c>
      <c r="B908" s="86">
        <v>836</v>
      </c>
      <c r="C908" s="86">
        <v>0</v>
      </c>
      <c r="D908" s="84">
        <f>IF(A908=1, VLOOKUP(E908,'K Bracing'!$A$1:$F$6,MATCH(F908,'K Bracing'!$A$1:'K Bracing'!$F$1,0),FALSE),99999)</f>
        <v>99999</v>
      </c>
      <c r="E908" s="86" t="s">
        <v>27</v>
      </c>
      <c r="F908" s="86" t="s">
        <v>27</v>
      </c>
      <c r="G908" s="86">
        <f t="shared" si="58"/>
        <v>0</v>
      </c>
      <c r="I908" s="29">
        <f t="shared" si="59"/>
        <v>-1</v>
      </c>
      <c r="J908" s="86">
        <v>836</v>
      </c>
      <c r="K908" s="86">
        <v>0</v>
      </c>
      <c r="L908" s="84">
        <f>IF(I908=1,VLOOKUP(M908,'K Bracing'!$A$1:$F$6,MATCH(N908,'K Bracing'!$A$1:'K Bracing'!$F$1,0),FALSE), 99999)</f>
        <v>99999</v>
      </c>
      <c r="M908" s="86" t="s">
        <v>27</v>
      </c>
      <c r="N908" s="86" t="s">
        <v>27</v>
      </c>
      <c r="O908" s="86">
        <f t="shared" si="60"/>
        <v>0</v>
      </c>
      <c r="Q908" s="63"/>
      <c r="AD908" s="63"/>
    </row>
    <row r="909" spans="1:30" x14ac:dyDescent="0.25">
      <c r="A909" s="29">
        <f t="shared" si="57"/>
        <v>-1</v>
      </c>
      <c r="B909" s="86">
        <v>837</v>
      </c>
      <c r="C909" s="86">
        <v>0</v>
      </c>
      <c r="D909" s="84">
        <f>IF(A909=1, VLOOKUP(E909,'K Bracing'!$A$1:$F$6,MATCH(F909,'K Bracing'!$A$1:'K Bracing'!$F$1,0),FALSE),99999)</f>
        <v>99999</v>
      </c>
      <c r="E909" s="86" t="s">
        <v>27</v>
      </c>
      <c r="F909" s="86" t="s">
        <v>27</v>
      </c>
      <c r="G909" s="86">
        <f t="shared" si="58"/>
        <v>0</v>
      </c>
      <c r="I909" s="29">
        <f t="shared" si="59"/>
        <v>-1</v>
      </c>
      <c r="J909" s="86">
        <v>837</v>
      </c>
      <c r="K909" s="86">
        <v>0</v>
      </c>
      <c r="L909" s="84">
        <f>IF(I909=1,VLOOKUP(M909,'K Bracing'!$A$1:$F$6,MATCH(N909,'K Bracing'!$A$1:'K Bracing'!$F$1,0),FALSE), 99999)</f>
        <v>99999</v>
      </c>
      <c r="M909" s="86" t="s">
        <v>27</v>
      </c>
      <c r="N909" s="86" t="s">
        <v>27</v>
      </c>
      <c r="O909" s="86">
        <f t="shared" si="60"/>
        <v>0</v>
      </c>
      <c r="Q909" s="63"/>
      <c r="AD909" s="63"/>
    </row>
    <row r="910" spans="1:30" x14ac:dyDescent="0.25">
      <c r="A910" s="29">
        <f t="shared" si="57"/>
        <v>-1</v>
      </c>
      <c r="B910" s="86">
        <v>838</v>
      </c>
      <c r="C910" s="86">
        <v>0</v>
      </c>
      <c r="D910" s="84">
        <f>IF(A910=1, VLOOKUP(E910,'K Bracing'!$A$1:$F$6,MATCH(F910,'K Bracing'!$A$1:'K Bracing'!$F$1,0),FALSE),99999)</f>
        <v>99999</v>
      </c>
      <c r="E910" s="86" t="s">
        <v>27</v>
      </c>
      <c r="F910" s="86" t="s">
        <v>27</v>
      </c>
      <c r="G910" s="86">
        <f t="shared" si="58"/>
        <v>0</v>
      </c>
      <c r="I910" s="29">
        <f t="shared" si="59"/>
        <v>-1</v>
      </c>
      <c r="J910" s="86">
        <v>838</v>
      </c>
      <c r="K910" s="86">
        <v>0</v>
      </c>
      <c r="L910" s="84">
        <f>IF(I910=1,VLOOKUP(M910,'K Bracing'!$A$1:$F$6,MATCH(N910,'K Bracing'!$A$1:'K Bracing'!$F$1,0),FALSE), 99999)</f>
        <v>99999</v>
      </c>
      <c r="M910" s="86" t="s">
        <v>27</v>
      </c>
      <c r="N910" s="86" t="s">
        <v>27</v>
      </c>
      <c r="O910" s="86">
        <f t="shared" si="60"/>
        <v>0</v>
      </c>
      <c r="Q910" s="63"/>
      <c r="AD910" s="63"/>
    </row>
    <row r="911" spans="1:30" x14ac:dyDescent="0.25">
      <c r="A911" s="29">
        <f t="shared" si="57"/>
        <v>-1</v>
      </c>
      <c r="B911" s="86">
        <v>839</v>
      </c>
      <c r="C911" s="86">
        <v>0</v>
      </c>
      <c r="D911" s="84">
        <f>IF(A911=1, VLOOKUP(E911,'K Bracing'!$A$1:$F$6,MATCH(F911,'K Bracing'!$A$1:'K Bracing'!$F$1,0),FALSE),99999)</f>
        <v>99999</v>
      </c>
      <c r="E911" s="86" t="s">
        <v>27</v>
      </c>
      <c r="F911" s="86" t="s">
        <v>27</v>
      </c>
      <c r="G911" s="86">
        <f t="shared" si="58"/>
        <v>0</v>
      </c>
      <c r="I911" s="29">
        <f t="shared" si="59"/>
        <v>-1</v>
      </c>
      <c r="J911" s="86">
        <v>839</v>
      </c>
      <c r="K911" s="86">
        <v>0</v>
      </c>
      <c r="L911" s="84">
        <f>IF(I911=1,VLOOKUP(M911,'K Bracing'!$A$1:$F$6,MATCH(N911,'K Bracing'!$A$1:'K Bracing'!$F$1,0),FALSE), 99999)</f>
        <v>99999</v>
      </c>
      <c r="M911" s="86" t="s">
        <v>27</v>
      </c>
      <c r="N911" s="86" t="s">
        <v>27</v>
      </c>
      <c r="O911" s="86">
        <f t="shared" si="60"/>
        <v>0</v>
      </c>
      <c r="Q911" s="63"/>
      <c r="AD911" s="63"/>
    </row>
    <row r="912" spans="1:30" x14ac:dyDescent="0.25">
      <c r="A912" s="29">
        <f t="shared" si="57"/>
        <v>-1</v>
      </c>
      <c r="B912" s="86">
        <v>840</v>
      </c>
      <c r="C912" s="86">
        <v>0</v>
      </c>
      <c r="D912" s="84">
        <f>IF(A912=1, VLOOKUP(E912,'K Bracing'!$A$1:$F$6,MATCH(F912,'K Bracing'!$A$1:'K Bracing'!$F$1,0),FALSE),99999)</f>
        <v>99999</v>
      </c>
      <c r="E912" s="86" t="s">
        <v>27</v>
      </c>
      <c r="F912" s="86" t="s">
        <v>27</v>
      </c>
      <c r="G912" s="86">
        <f t="shared" si="58"/>
        <v>0</v>
      </c>
      <c r="I912" s="29">
        <f t="shared" si="59"/>
        <v>-1</v>
      </c>
      <c r="J912" s="86">
        <v>840</v>
      </c>
      <c r="K912" s="86">
        <v>0</v>
      </c>
      <c r="L912" s="84">
        <f>IF(I912=1,VLOOKUP(M912,'K Bracing'!$A$1:$F$6,MATCH(N912,'K Bracing'!$A$1:'K Bracing'!$F$1,0),FALSE), 99999)</f>
        <v>99999</v>
      </c>
      <c r="M912" s="86" t="s">
        <v>27</v>
      </c>
      <c r="N912" s="86" t="s">
        <v>27</v>
      </c>
      <c r="O912" s="86">
        <f t="shared" si="60"/>
        <v>0</v>
      </c>
      <c r="Q912" s="63"/>
      <c r="AD912" s="63"/>
    </row>
    <row r="913" spans="1:30" x14ac:dyDescent="0.25">
      <c r="A913" s="29">
        <f t="shared" si="57"/>
        <v>-1</v>
      </c>
      <c r="B913" s="86">
        <v>841</v>
      </c>
      <c r="C913" s="86">
        <v>0</v>
      </c>
      <c r="D913" s="84">
        <f>IF(A913=1, VLOOKUP(E913,'K Bracing'!$A$1:$F$6,MATCH(F913,'K Bracing'!$A$1:'K Bracing'!$F$1,0),FALSE),99999)</f>
        <v>99999</v>
      </c>
      <c r="E913" s="86" t="s">
        <v>27</v>
      </c>
      <c r="F913" s="86" t="s">
        <v>27</v>
      </c>
      <c r="G913" s="86">
        <f t="shared" si="58"/>
        <v>0</v>
      </c>
      <c r="I913" s="29">
        <f t="shared" si="59"/>
        <v>-1</v>
      </c>
      <c r="J913" s="86">
        <v>841</v>
      </c>
      <c r="K913" s="86">
        <v>0</v>
      </c>
      <c r="L913" s="84">
        <f>IF(I913=1,VLOOKUP(M913,'K Bracing'!$A$1:$F$6,MATCH(N913,'K Bracing'!$A$1:'K Bracing'!$F$1,0),FALSE), 99999)</f>
        <v>99999</v>
      </c>
      <c r="M913" s="86" t="s">
        <v>27</v>
      </c>
      <c r="N913" s="86" t="s">
        <v>27</v>
      </c>
      <c r="O913" s="86">
        <f t="shared" si="60"/>
        <v>0</v>
      </c>
      <c r="Q913" s="63"/>
      <c r="AD913" s="63"/>
    </row>
    <row r="914" spans="1:30" x14ac:dyDescent="0.25">
      <c r="A914" s="29">
        <f t="shared" si="57"/>
        <v>-1</v>
      </c>
      <c r="B914" s="86">
        <v>842</v>
      </c>
      <c r="C914" s="86">
        <v>0</v>
      </c>
      <c r="D914" s="84">
        <f>IF(A914=1, VLOOKUP(E914,'K Bracing'!$A$1:$F$6,MATCH(F914,'K Bracing'!$A$1:'K Bracing'!$F$1,0),FALSE),99999)</f>
        <v>99999</v>
      </c>
      <c r="E914" s="86" t="s">
        <v>27</v>
      </c>
      <c r="F914" s="86" t="s">
        <v>27</v>
      </c>
      <c r="G914" s="86">
        <f t="shared" si="58"/>
        <v>0</v>
      </c>
      <c r="I914" s="29">
        <f t="shared" si="59"/>
        <v>-1</v>
      </c>
      <c r="J914" s="86">
        <v>842</v>
      </c>
      <c r="K914" s="86">
        <v>0</v>
      </c>
      <c r="L914" s="84">
        <f>IF(I914=1,VLOOKUP(M914,'K Bracing'!$A$1:$F$6,MATCH(N914,'K Bracing'!$A$1:'K Bracing'!$F$1,0),FALSE), 99999)</f>
        <v>99999</v>
      </c>
      <c r="M914" s="86" t="s">
        <v>27</v>
      </c>
      <c r="N914" s="86" t="s">
        <v>27</v>
      </c>
      <c r="O914" s="86">
        <f t="shared" si="60"/>
        <v>0</v>
      </c>
      <c r="Q914" s="63"/>
      <c r="AD914" s="63"/>
    </row>
    <row r="915" spans="1:30" x14ac:dyDescent="0.25">
      <c r="A915" s="29">
        <f t="shared" si="57"/>
        <v>-1</v>
      </c>
      <c r="B915" s="86">
        <v>843</v>
      </c>
      <c r="C915" s="86">
        <v>0</v>
      </c>
      <c r="D915" s="84">
        <f>IF(A915=1, VLOOKUP(E915,'K Bracing'!$A$1:$F$6,MATCH(F915,'K Bracing'!$A$1:'K Bracing'!$F$1,0),FALSE),99999)</f>
        <v>99999</v>
      </c>
      <c r="E915" s="86" t="s">
        <v>27</v>
      </c>
      <c r="F915" s="86" t="s">
        <v>27</v>
      </c>
      <c r="G915" s="86">
        <f t="shared" si="58"/>
        <v>0</v>
      </c>
      <c r="I915" s="29">
        <f t="shared" si="59"/>
        <v>-1</v>
      </c>
      <c r="J915" s="86">
        <v>843</v>
      </c>
      <c r="K915" s="86">
        <v>0</v>
      </c>
      <c r="L915" s="84">
        <f>IF(I915=1,VLOOKUP(M915,'K Bracing'!$A$1:$F$6,MATCH(N915,'K Bracing'!$A$1:'K Bracing'!$F$1,0),FALSE), 99999)</f>
        <v>99999</v>
      </c>
      <c r="M915" s="86" t="s">
        <v>27</v>
      </c>
      <c r="N915" s="86" t="s">
        <v>27</v>
      </c>
      <c r="O915" s="86">
        <f t="shared" si="60"/>
        <v>0</v>
      </c>
      <c r="Q915" s="63"/>
      <c r="AD915" s="63"/>
    </row>
    <row r="916" spans="1:30" x14ac:dyDescent="0.25">
      <c r="A916" s="29">
        <f t="shared" si="57"/>
        <v>-1</v>
      </c>
      <c r="B916" s="86">
        <v>844</v>
      </c>
      <c r="C916" s="86">
        <v>0</v>
      </c>
      <c r="D916" s="84">
        <f>IF(A916=1, VLOOKUP(E916,'K Bracing'!$A$1:$F$6,MATCH(F916,'K Bracing'!$A$1:'K Bracing'!$F$1,0),FALSE),99999)</f>
        <v>99999</v>
      </c>
      <c r="E916" s="86" t="s">
        <v>27</v>
      </c>
      <c r="F916" s="86" t="s">
        <v>27</v>
      </c>
      <c r="G916" s="86">
        <f t="shared" si="58"/>
        <v>0</v>
      </c>
      <c r="I916" s="29">
        <f t="shared" si="59"/>
        <v>-1</v>
      </c>
      <c r="J916" s="86">
        <v>844</v>
      </c>
      <c r="K916" s="86">
        <v>0</v>
      </c>
      <c r="L916" s="84">
        <f>IF(I916=1,VLOOKUP(M916,'K Bracing'!$A$1:$F$6,MATCH(N916,'K Bracing'!$A$1:'K Bracing'!$F$1,0),FALSE), 99999)</f>
        <v>99999</v>
      </c>
      <c r="M916" s="86" t="s">
        <v>27</v>
      </c>
      <c r="N916" s="86" t="s">
        <v>27</v>
      </c>
      <c r="O916" s="86">
        <f t="shared" si="60"/>
        <v>0</v>
      </c>
      <c r="Q916" s="63"/>
      <c r="AD916" s="63"/>
    </row>
    <row r="917" spans="1:30" x14ac:dyDescent="0.25">
      <c r="A917" s="29">
        <f t="shared" si="57"/>
        <v>-1</v>
      </c>
      <c r="B917" s="86">
        <v>845</v>
      </c>
      <c r="C917" s="86">
        <v>0</v>
      </c>
      <c r="D917" s="84">
        <f>IF(A917=1, VLOOKUP(E917,'K Bracing'!$A$1:$F$6,MATCH(F917,'K Bracing'!$A$1:'K Bracing'!$F$1,0),FALSE),99999)</f>
        <v>99999</v>
      </c>
      <c r="E917" s="86" t="s">
        <v>27</v>
      </c>
      <c r="F917" s="86" t="s">
        <v>27</v>
      </c>
      <c r="G917" s="86">
        <f t="shared" si="58"/>
        <v>0</v>
      </c>
      <c r="I917" s="29">
        <f t="shared" si="59"/>
        <v>-1</v>
      </c>
      <c r="J917" s="86">
        <v>845</v>
      </c>
      <c r="K917" s="86">
        <v>0</v>
      </c>
      <c r="L917" s="84">
        <f>IF(I917=1,VLOOKUP(M917,'K Bracing'!$A$1:$F$6,MATCH(N917,'K Bracing'!$A$1:'K Bracing'!$F$1,0),FALSE), 99999)</f>
        <v>99999</v>
      </c>
      <c r="M917" s="86" t="s">
        <v>27</v>
      </c>
      <c r="N917" s="86" t="s">
        <v>27</v>
      </c>
      <c r="O917" s="86">
        <f t="shared" si="60"/>
        <v>0</v>
      </c>
      <c r="Q917" s="63"/>
      <c r="AD917" s="63"/>
    </row>
    <row r="918" spans="1:30" x14ac:dyDescent="0.25">
      <c r="A918" s="29">
        <f t="shared" si="57"/>
        <v>-1</v>
      </c>
      <c r="B918" s="86">
        <v>846</v>
      </c>
      <c r="C918" s="86">
        <v>0</v>
      </c>
      <c r="D918" s="84">
        <f>IF(A918=1, VLOOKUP(E918,'K Bracing'!$A$1:$F$6,MATCH(F918,'K Bracing'!$A$1:'K Bracing'!$F$1,0),FALSE),99999)</f>
        <v>99999</v>
      </c>
      <c r="E918" s="86" t="s">
        <v>27</v>
      </c>
      <c r="F918" s="86" t="s">
        <v>27</v>
      </c>
      <c r="G918" s="86">
        <f t="shared" si="58"/>
        <v>0</v>
      </c>
      <c r="I918" s="29">
        <f t="shared" si="59"/>
        <v>-1</v>
      </c>
      <c r="J918" s="86">
        <v>846</v>
      </c>
      <c r="K918" s="86">
        <v>0</v>
      </c>
      <c r="L918" s="84">
        <f>IF(I918=1,VLOOKUP(M918,'K Bracing'!$A$1:$F$6,MATCH(N918,'K Bracing'!$A$1:'K Bracing'!$F$1,0),FALSE), 99999)</f>
        <v>99999</v>
      </c>
      <c r="M918" s="86" t="s">
        <v>27</v>
      </c>
      <c r="N918" s="86" t="s">
        <v>27</v>
      </c>
      <c r="O918" s="86">
        <f t="shared" si="60"/>
        <v>0</v>
      </c>
      <c r="Q918" s="63"/>
      <c r="AD918" s="63"/>
    </row>
    <row r="919" spans="1:30" x14ac:dyDescent="0.25">
      <c r="A919" s="29">
        <f t="shared" si="57"/>
        <v>-1</v>
      </c>
      <c r="B919" s="86">
        <v>847</v>
      </c>
      <c r="C919" s="86">
        <v>0</v>
      </c>
      <c r="D919" s="84">
        <f>IF(A919=1, VLOOKUP(E919,'K Bracing'!$A$1:$F$6,MATCH(F919,'K Bracing'!$A$1:'K Bracing'!$F$1,0),FALSE),99999)</f>
        <v>99999</v>
      </c>
      <c r="E919" s="86" t="s">
        <v>27</v>
      </c>
      <c r="F919" s="86" t="s">
        <v>27</v>
      </c>
      <c r="G919" s="86">
        <f t="shared" si="58"/>
        <v>0</v>
      </c>
      <c r="I919" s="29">
        <f t="shared" si="59"/>
        <v>-1</v>
      </c>
      <c r="J919" s="86">
        <v>847</v>
      </c>
      <c r="K919" s="86">
        <v>0</v>
      </c>
      <c r="L919" s="84">
        <f>IF(I919=1,VLOOKUP(M919,'K Bracing'!$A$1:$F$6,MATCH(N919,'K Bracing'!$A$1:'K Bracing'!$F$1,0),FALSE), 99999)</f>
        <v>99999</v>
      </c>
      <c r="M919" s="86" t="s">
        <v>27</v>
      </c>
      <c r="N919" s="86" t="s">
        <v>27</v>
      </c>
      <c r="O919" s="86">
        <f t="shared" si="60"/>
        <v>0</v>
      </c>
      <c r="Q919" s="63"/>
      <c r="AD919" s="63"/>
    </row>
    <row r="920" spans="1:30" x14ac:dyDescent="0.25">
      <c r="A920" s="29">
        <f t="shared" si="57"/>
        <v>-1</v>
      </c>
      <c r="B920" s="86">
        <v>848</v>
      </c>
      <c r="C920" s="86">
        <v>0</v>
      </c>
      <c r="D920" s="84">
        <f>IF(A920=1, VLOOKUP(E920,'K Bracing'!$A$1:$F$6,MATCH(F920,'K Bracing'!$A$1:'K Bracing'!$F$1,0),FALSE),99999)</f>
        <v>99999</v>
      </c>
      <c r="E920" s="86" t="s">
        <v>27</v>
      </c>
      <c r="F920" s="86" t="s">
        <v>27</v>
      </c>
      <c r="G920" s="86">
        <f t="shared" si="58"/>
        <v>0</v>
      </c>
      <c r="I920" s="29">
        <f t="shared" si="59"/>
        <v>-1</v>
      </c>
      <c r="J920" s="86">
        <v>848</v>
      </c>
      <c r="K920" s="86">
        <v>0</v>
      </c>
      <c r="L920" s="84">
        <f>IF(I920=1,VLOOKUP(M920,'K Bracing'!$A$1:$F$6,MATCH(N920,'K Bracing'!$A$1:'K Bracing'!$F$1,0),FALSE), 99999)</f>
        <v>99999</v>
      </c>
      <c r="M920" s="86" t="s">
        <v>27</v>
      </c>
      <c r="N920" s="86" t="s">
        <v>27</v>
      </c>
      <c r="O920" s="86">
        <f t="shared" si="60"/>
        <v>0</v>
      </c>
      <c r="Q920" s="63"/>
      <c r="AD920" s="63"/>
    </row>
    <row r="921" spans="1:30" x14ac:dyDescent="0.25">
      <c r="A921" s="29">
        <f t="shared" si="57"/>
        <v>-1</v>
      </c>
      <c r="B921" s="86">
        <v>849</v>
      </c>
      <c r="C921" s="86">
        <v>0</v>
      </c>
      <c r="D921" s="84">
        <f>IF(A921=1, VLOOKUP(E921,'K Bracing'!$A$1:$F$6,MATCH(F921,'K Bracing'!$A$1:'K Bracing'!$F$1,0),FALSE),99999)</f>
        <v>99999</v>
      </c>
      <c r="E921" s="86" t="s">
        <v>27</v>
      </c>
      <c r="F921" s="86" t="s">
        <v>27</v>
      </c>
      <c r="G921" s="86">
        <f t="shared" si="58"/>
        <v>0</v>
      </c>
      <c r="I921" s="29">
        <f t="shared" si="59"/>
        <v>-1</v>
      </c>
      <c r="J921" s="86">
        <v>849</v>
      </c>
      <c r="K921" s="86">
        <v>0</v>
      </c>
      <c r="L921" s="84">
        <f>IF(I921=1,VLOOKUP(M921,'K Bracing'!$A$1:$F$6,MATCH(N921,'K Bracing'!$A$1:'K Bracing'!$F$1,0),FALSE), 99999)</f>
        <v>99999</v>
      </c>
      <c r="M921" s="86" t="s">
        <v>27</v>
      </c>
      <c r="N921" s="86" t="s">
        <v>27</v>
      </c>
      <c r="O921" s="86">
        <f t="shared" si="60"/>
        <v>0</v>
      </c>
      <c r="Q921" s="63"/>
      <c r="AD921" s="63"/>
    </row>
    <row r="922" spans="1:30" x14ac:dyDescent="0.25">
      <c r="A922" s="29">
        <f t="shared" si="57"/>
        <v>-1</v>
      </c>
      <c r="B922" s="86">
        <v>850</v>
      </c>
      <c r="C922" s="86">
        <v>0</v>
      </c>
      <c r="D922" s="84">
        <f>IF(A922=1, VLOOKUP(E922,'K Bracing'!$A$1:$F$6,MATCH(F922,'K Bracing'!$A$1:'K Bracing'!$F$1,0),FALSE),99999)</f>
        <v>99999</v>
      </c>
      <c r="E922" s="86" t="s">
        <v>27</v>
      </c>
      <c r="F922" s="86" t="s">
        <v>27</v>
      </c>
      <c r="G922" s="86">
        <f t="shared" si="58"/>
        <v>0</v>
      </c>
      <c r="I922" s="29">
        <f t="shared" si="59"/>
        <v>-1</v>
      </c>
      <c r="J922" s="86">
        <v>850</v>
      </c>
      <c r="K922" s="86">
        <v>0</v>
      </c>
      <c r="L922" s="84">
        <f>IF(I922=1,VLOOKUP(M922,'K Bracing'!$A$1:$F$6,MATCH(N922,'K Bracing'!$A$1:'K Bracing'!$F$1,0),FALSE), 99999)</f>
        <v>99999</v>
      </c>
      <c r="M922" s="86" t="s">
        <v>27</v>
      </c>
      <c r="N922" s="86" t="s">
        <v>27</v>
      </c>
      <c r="O922" s="86">
        <f t="shared" si="60"/>
        <v>0</v>
      </c>
      <c r="Q922" s="63"/>
      <c r="AD922" s="63"/>
    </row>
    <row r="923" spans="1:30" x14ac:dyDescent="0.25">
      <c r="A923" s="29">
        <f t="shared" si="57"/>
        <v>-1</v>
      </c>
      <c r="B923" s="86">
        <v>851</v>
      </c>
      <c r="C923" s="86">
        <v>0</v>
      </c>
      <c r="D923" s="84">
        <f>IF(A923=1, VLOOKUP(E923,'K Bracing'!$A$1:$F$6,MATCH(F923,'K Bracing'!$A$1:'K Bracing'!$F$1,0),FALSE),99999)</f>
        <v>99999</v>
      </c>
      <c r="E923" s="86" t="s">
        <v>27</v>
      </c>
      <c r="F923" s="86" t="s">
        <v>27</v>
      </c>
      <c r="G923" s="86">
        <f t="shared" si="58"/>
        <v>0</v>
      </c>
      <c r="I923" s="29">
        <f t="shared" si="59"/>
        <v>-1</v>
      </c>
      <c r="J923" s="86">
        <v>851</v>
      </c>
      <c r="K923" s="86">
        <v>0</v>
      </c>
      <c r="L923" s="84">
        <f>IF(I923=1,VLOOKUP(M923,'K Bracing'!$A$1:$F$6,MATCH(N923,'K Bracing'!$A$1:'K Bracing'!$F$1,0),FALSE), 99999)</f>
        <v>99999</v>
      </c>
      <c r="M923" s="86" t="s">
        <v>27</v>
      </c>
      <c r="N923" s="86" t="s">
        <v>27</v>
      </c>
      <c r="O923" s="86">
        <f t="shared" si="60"/>
        <v>0</v>
      </c>
      <c r="Q923" s="63"/>
      <c r="AD923" s="63"/>
    </row>
    <row r="924" spans="1:30" x14ac:dyDescent="0.25">
      <c r="A924" s="29">
        <f t="shared" si="57"/>
        <v>-1</v>
      </c>
      <c r="B924" s="86">
        <v>852</v>
      </c>
      <c r="C924" s="86">
        <v>0</v>
      </c>
      <c r="D924" s="84">
        <f>IF(A924=1, VLOOKUP(E924,'K Bracing'!$A$1:$F$6,MATCH(F924,'K Bracing'!$A$1:'K Bracing'!$F$1,0),FALSE),99999)</f>
        <v>99999</v>
      </c>
      <c r="E924" s="86" t="s">
        <v>27</v>
      </c>
      <c r="F924" s="86" t="s">
        <v>27</v>
      </c>
      <c r="G924" s="86">
        <f t="shared" si="58"/>
        <v>0</v>
      </c>
      <c r="I924" s="29">
        <f t="shared" si="59"/>
        <v>-1</v>
      </c>
      <c r="J924" s="86">
        <v>852</v>
      </c>
      <c r="K924" s="86">
        <v>0</v>
      </c>
      <c r="L924" s="84">
        <f>IF(I924=1,VLOOKUP(M924,'K Bracing'!$A$1:$F$6,MATCH(N924,'K Bracing'!$A$1:'K Bracing'!$F$1,0),FALSE), 99999)</f>
        <v>99999</v>
      </c>
      <c r="M924" s="86" t="s">
        <v>27</v>
      </c>
      <c r="N924" s="86" t="s">
        <v>27</v>
      </c>
      <c r="O924" s="86">
        <f t="shared" si="60"/>
        <v>0</v>
      </c>
      <c r="Q924" s="63"/>
      <c r="AD924" s="63"/>
    </row>
    <row r="925" spans="1:30" x14ac:dyDescent="0.25">
      <c r="A925" s="29">
        <f t="shared" si="57"/>
        <v>-1</v>
      </c>
      <c r="B925" s="86">
        <v>853</v>
      </c>
      <c r="C925" s="86">
        <v>0</v>
      </c>
      <c r="D925" s="84">
        <f>IF(A925=1, VLOOKUP(E925,'K Bracing'!$A$1:$F$6,MATCH(F925,'K Bracing'!$A$1:'K Bracing'!$F$1,0),FALSE),99999)</f>
        <v>99999</v>
      </c>
      <c r="E925" s="86" t="s">
        <v>27</v>
      </c>
      <c r="F925" s="86" t="s">
        <v>27</v>
      </c>
      <c r="G925" s="86">
        <f t="shared" si="58"/>
        <v>0</v>
      </c>
      <c r="I925" s="29">
        <f t="shared" si="59"/>
        <v>-1</v>
      </c>
      <c r="J925" s="86">
        <v>853</v>
      </c>
      <c r="K925" s="86">
        <v>0</v>
      </c>
      <c r="L925" s="84">
        <f>IF(I925=1,VLOOKUP(M925,'K Bracing'!$A$1:$F$6,MATCH(N925,'K Bracing'!$A$1:'K Bracing'!$F$1,0),FALSE), 99999)</f>
        <v>99999</v>
      </c>
      <c r="M925" s="86" t="s">
        <v>27</v>
      </c>
      <c r="N925" s="86" t="s">
        <v>27</v>
      </c>
      <c r="O925" s="86">
        <f t="shared" si="60"/>
        <v>0</v>
      </c>
      <c r="Q925" s="63"/>
      <c r="AD925" s="63"/>
    </row>
    <row r="926" spans="1:30" x14ac:dyDescent="0.25">
      <c r="A926" s="29">
        <f t="shared" si="57"/>
        <v>-1</v>
      </c>
      <c r="B926" s="86">
        <v>854</v>
      </c>
      <c r="C926" s="86">
        <v>0</v>
      </c>
      <c r="D926" s="84">
        <f>IF(A926=1, VLOOKUP(E926,'K Bracing'!$A$1:$F$6,MATCH(F926,'K Bracing'!$A$1:'K Bracing'!$F$1,0),FALSE),99999)</f>
        <v>99999</v>
      </c>
      <c r="E926" s="86" t="s">
        <v>27</v>
      </c>
      <c r="F926" s="86" t="s">
        <v>27</v>
      </c>
      <c r="G926" s="86">
        <f t="shared" si="58"/>
        <v>0</v>
      </c>
      <c r="I926" s="29">
        <f t="shared" si="59"/>
        <v>-1</v>
      </c>
      <c r="J926" s="86">
        <v>854</v>
      </c>
      <c r="K926" s="86">
        <v>0</v>
      </c>
      <c r="L926" s="84">
        <f>IF(I926=1,VLOOKUP(M926,'K Bracing'!$A$1:$F$6,MATCH(N926,'K Bracing'!$A$1:'K Bracing'!$F$1,0),FALSE), 99999)</f>
        <v>99999</v>
      </c>
      <c r="M926" s="86" t="s">
        <v>27</v>
      </c>
      <c r="N926" s="86" t="s">
        <v>27</v>
      </c>
      <c r="O926" s="86">
        <f t="shared" si="60"/>
        <v>0</v>
      </c>
      <c r="Q926" s="63"/>
      <c r="AD926" s="63"/>
    </row>
    <row r="927" spans="1:30" x14ac:dyDescent="0.25">
      <c r="A927" s="29">
        <f t="shared" si="57"/>
        <v>-1</v>
      </c>
      <c r="B927" s="86">
        <v>855</v>
      </c>
      <c r="C927" s="86">
        <v>0</v>
      </c>
      <c r="D927" s="84">
        <f>IF(A927=1, VLOOKUP(E927,'K Bracing'!$A$1:$F$6,MATCH(F927,'K Bracing'!$A$1:'K Bracing'!$F$1,0),FALSE),99999)</f>
        <v>99999</v>
      </c>
      <c r="E927" s="86" t="s">
        <v>27</v>
      </c>
      <c r="F927" s="86" t="s">
        <v>27</v>
      </c>
      <c r="G927" s="86">
        <f t="shared" si="58"/>
        <v>0</v>
      </c>
      <c r="I927" s="29">
        <f t="shared" si="59"/>
        <v>-1</v>
      </c>
      <c r="J927" s="86">
        <v>855</v>
      </c>
      <c r="K927" s="86">
        <v>0</v>
      </c>
      <c r="L927" s="84">
        <f>IF(I927=1,VLOOKUP(M927,'K Bracing'!$A$1:$F$6,MATCH(N927,'K Bracing'!$A$1:'K Bracing'!$F$1,0),FALSE), 99999)</f>
        <v>99999</v>
      </c>
      <c r="M927" s="86" t="s">
        <v>27</v>
      </c>
      <c r="N927" s="86" t="s">
        <v>27</v>
      </c>
      <c r="O927" s="86">
        <f t="shared" si="60"/>
        <v>0</v>
      </c>
      <c r="Q927" s="63"/>
      <c r="AD927" s="63"/>
    </row>
    <row r="928" spans="1:30" x14ac:dyDescent="0.25">
      <c r="A928" s="29">
        <f t="shared" si="57"/>
        <v>-1</v>
      </c>
      <c r="B928" s="86">
        <v>856</v>
      </c>
      <c r="C928" s="86">
        <v>0</v>
      </c>
      <c r="D928" s="84">
        <f>IF(A928=1, VLOOKUP(E928,'K Bracing'!$A$1:$F$6,MATCH(F928,'K Bracing'!$A$1:'K Bracing'!$F$1,0),FALSE),99999)</f>
        <v>99999</v>
      </c>
      <c r="E928" s="86" t="s">
        <v>27</v>
      </c>
      <c r="F928" s="86" t="s">
        <v>27</v>
      </c>
      <c r="G928" s="86">
        <f t="shared" si="58"/>
        <v>0</v>
      </c>
      <c r="I928" s="29">
        <f t="shared" si="59"/>
        <v>-1</v>
      </c>
      <c r="J928" s="86">
        <v>856</v>
      </c>
      <c r="K928" s="86">
        <v>0</v>
      </c>
      <c r="L928" s="84">
        <f>IF(I928=1,VLOOKUP(M928,'K Bracing'!$A$1:$F$6,MATCH(N928,'K Bracing'!$A$1:'K Bracing'!$F$1,0),FALSE), 99999)</f>
        <v>99999</v>
      </c>
      <c r="M928" s="86" t="s">
        <v>27</v>
      </c>
      <c r="N928" s="86" t="s">
        <v>27</v>
      </c>
      <c r="O928" s="86">
        <f t="shared" si="60"/>
        <v>0</v>
      </c>
      <c r="Q928" s="63"/>
      <c r="AD928" s="63"/>
    </row>
    <row r="929" spans="1:30" x14ac:dyDescent="0.25">
      <c r="A929" s="29">
        <f t="shared" si="57"/>
        <v>-1</v>
      </c>
      <c r="B929" s="86">
        <v>857</v>
      </c>
      <c r="C929" s="86">
        <v>0</v>
      </c>
      <c r="D929" s="84">
        <f>IF(A929=1, VLOOKUP(E929,'K Bracing'!$A$1:$F$6,MATCH(F929,'K Bracing'!$A$1:'K Bracing'!$F$1,0),FALSE),99999)</f>
        <v>99999</v>
      </c>
      <c r="E929" s="86" t="s">
        <v>27</v>
      </c>
      <c r="F929" s="86" t="s">
        <v>27</v>
      </c>
      <c r="G929" s="86">
        <f t="shared" si="58"/>
        <v>0</v>
      </c>
      <c r="I929" s="29">
        <f t="shared" si="59"/>
        <v>-1</v>
      </c>
      <c r="J929" s="86">
        <v>857</v>
      </c>
      <c r="K929" s="86">
        <v>0</v>
      </c>
      <c r="L929" s="84">
        <f>IF(I929=1,VLOOKUP(M929,'K Bracing'!$A$1:$F$6,MATCH(N929,'K Bracing'!$A$1:'K Bracing'!$F$1,0),FALSE), 99999)</f>
        <v>99999</v>
      </c>
      <c r="M929" s="86" t="s">
        <v>27</v>
      </c>
      <c r="N929" s="86" t="s">
        <v>27</v>
      </c>
      <c r="O929" s="86">
        <f t="shared" si="60"/>
        <v>0</v>
      </c>
      <c r="Q929" s="63"/>
      <c r="AD929" s="63"/>
    </row>
    <row r="930" spans="1:30" x14ac:dyDescent="0.25">
      <c r="A930" s="29">
        <f t="shared" si="57"/>
        <v>-1</v>
      </c>
      <c r="B930" s="86">
        <v>858</v>
      </c>
      <c r="C930" s="86">
        <v>0</v>
      </c>
      <c r="D930" s="84">
        <f>IF(A930=1, VLOOKUP(E930,'K Bracing'!$A$1:$F$6,MATCH(F930,'K Bracing'!$A$1:'K Bracing'!$F$1,0),FALSE),99999)</f>
        <v>99999</v>
      </c>
      <c r="E930" s="86" t="s">
        <v>27</v>
      </c>
      <c r="F930" s="86" t="s">
        <v>27</v>
      </c>
      <c r="G930" s="86">
        <f t="shared" si="58"/>
        <v>0</v>
      </c>
      <c r="I930" s="29">
        <f t="shared" si="59"/>
        <v>-1</v>
      </c>
      <c r="J930" s="86">
        <v>858</v>
      </c>
      <c r="K930" s="86">
        <v>0</v>
      </c>
      <c r="L930" s="84">
        <f>IF(I930=1,VLOOKUP(M930,'K Bracing'!$A$1:$F$6,MATCH(N930,'K Bracing'!$A$1:'K Bracing'!$F$1,0),FALSE), 99999)</f>
        <v>99999</v>
      </c>
      <c r="M930" s="86" t="s">
        <v>27</v>
      </c>
      <c r="N930" s="86" t="s">
        <v>27</v>
      </c>
      <c r="O930" s="86">
        <f t="shared" si="60"/>
        <v>0</v>
      </c>
      <c r="Q930" s="63"/>
      <c r="AD930" s="63"/>
    </row>
    <row r="931" spans="1:30" x14ac:dyDescent="0.25">
      <c r="A931" s="29">
        <f t="shared" si="57"/>
        <v>-1</v>
      </c>
      <c r="B931" s="86">
        <v>859</v>
      </c>
      <c r="C931" s="86">
        <v>0</v>
      </c>
      <c r="D931" s="84">
        <f>IF(A931=1, VLOOKUP(E931,'K Bracing'!$A$1:$F$6,MATCH(F931,'K Bracing'!$A$1:'K Bracing'!$F$1,0),FALSE),99999)</f>
        <v>99999</v>
      </c>
      <c r="E931" s="86" t="s">
        <v>27</v>
      </c>
      <c r="F931" s="86" t="s">
        <v>27</v>
      </c>
      <c r="G931" s="86">
        <f t="shared" si="58"/>
        <v>0</v>
      </c>
      <c r="I931" s="29">
        <f t="shared" si="59"/>
        <v>-1</v>
      </c>
      <c r="J931" s="86">
        <v>859</v>
      </c>
      <c r="K931" s="86">
        <v>0</v>
      </c>
      <c r="L931" s="84">
        <f>IF(I931=1,VLOOKUP(M931,'K Bracing'!$A$1:$F$6,MATCH(N931,'K Bracing'!$A$1:'K Bracing'!$F$1,0),FALSE), 99999)</f>
        <v>99999</v>
      </c>
      <c r="M931" s="86" t="s">
        <v>27</v>
      </c>
      <c r="N931" s="86" t="s">
        <v>27</v>
      </c>
      <c r="O931" s="86">
        <f t="shared" si="60"/>
        <v>0</v>
      </c>
      <c r="Q931" s="63"/>
      <c r="AD931" s="63"/>
    </row>
    <row r="932" spans="1:30" x14ac:dyDescent="0.25">
      <c r="A932" s="29">
        <f t="shared" si="57"/>
        <v>-1</v>
      </c>
      <c r="B932" s="86">
        <v>860</v>
      </c>
      <c r="C932" s="86">
        <v>0</v>
      </c>
      <c r="D932" s="84">
        <f>IF(A932=1, VLOOKUP(E932,'K Bracing'!$A$1:$F$6,MATCH(F932,'K Bracing'!$A$1:'K Bracing'!$F$1,0),FALSE),99999)</f>
        <v>99999</v>
      </c>
      <c r="E932" s="86" t="s">
        <v>27</v>
      </c>
      <c r="F932" s="86" t="s">
        <v>27</v>
      </c>
      <c r="G932" s="86">
        <f t="shared" si="58"/>
        <v>0</v>
      </c>
      <c r="I932" s="29">
        <f t="shared" si="59"/>
        <v>-1</v>
      </c>
      <c r="J932" s="86">
        <v>860</v>
      </c>
      <c r="K932" s="86">
        <v>0</v>
      </c>
      <c r="L932" s="84">
        <f>IF(I932=1,VLOOKUP(M932,'K Bracing'!$A$1:$F$6,MATCH(N932,'K Bracing'!$A$1:'K Bracing'!$F$1,0),FALSE), 99999)</f>
        <v>99999</v>
      </c>
      <c r="M932" s="86" t="s">
        <v>27</v>
      </c>
      <c r="N932" s="86" t="s">
        <v>27</v>
      </c>
      <c r="O932" s="86">
        <f t="shared" si="60"/>
        <v>0</v>
      </c>
      <c r="Q932" s="63"/>
      <c r="AD932" s="63"/>
    </row>
    <row r="933" spans="1:30" x14ac:dyDescent="0.25">
      <c r="A933" s="29">
        <f t="shared" si="57"/>
        <v>-1</v>
      </c>
      <c r="B933" s="86">
        <v>861</v>
      </c>
      <c r="C933" s="86">
        <v>0</v>
      </c>
      <c r="D933" s="84">
        <f>IF(A933=1, VLOOKUP(E933,'K Bracing'!$A$1:$F$6,MATCH(F933,'K Bracing'!$A$1:'K Bracing'!$F$1,0),FALSE),99999)</f>
        <v>99999</v>
      </c>
      <c r="E933" s="86" t="s">
        <v>27</v>
      </c>
      <c r="F933" s="86" t="s">
        <v>27</v>
      </c>
      <c r="G933" s="86">
        <f t="shared" si="58"/>
        <v>0</v>
      </c>
      <c r="I933" s="29">
        <f t="shared" si="59"/>
        <v>-1</v>
      </c>
      <c r="J933" s="86">
        <v>861</v>
      </c>
      <c r="K933" s="86">
        <v>0</v>
      </c>
      <c r="L933" s="84">
        <f>IF(I933=1,VLOOKUP(M933,'K Bracing'!$A$1:$F$6,MATCH(N933,'K Bracing'!$A$1:'K Bracing'!$F$1,0),FALSE), 99999)</f>
        <v>99999</v>
      </c>
      <c r="M933" s="86" t="s">
        <v>27</v>
      </c>
      <c r="N933" s="86" t="s">
        <v>27</v>
      </c>
      <c r="O933" s="86">
        <f t="shared" si="60"/>
        <v>0</v>
      </c>
      <c r="Q933" s="63"/>
      <c r="AD933" s="63"/>
    </row>
    <row r="934" spans="1:30" x14ac:dyDescent="0.25">
      <c r="A934" s="29">
        <f t="shared" si="57"/>
        <v>-1</v>
      </c>
      <c r="B934" s="86">
        <v>862</v>
      </c>
      <c r="C934" s="86">
        <v>0</v>
      </c>
      <c r="D934" s="84">
        <f>IF(A934=1, VLOOKUP(E934,'K Bracing'!$A$1:$F$6,MATCH(F934,'K Bracing'!$A$1:'K Bracing'!$F$1,0),FALSE),99999)</f>
        <v>99999</v>
      </c>
      <c r="E934" s="86" t="s">
        <v>27</v>
      </c>
      <c r="F934" s="86" t="s">
        <v>27</v>
      </c>
      <c r="G934" s="86">
        <f t="shared" si="58"/>
        <v>0</v>
      </c>
      <c r="I934" s="29">
        <f t="shared" si="59"/>
        <v>-1</v>
      </c>
      <c r="J934" s="86">
        <v>862</v>
      </c>
      <c r="K934" s="86">
        <v>0</v>
      </c>
      <c r="L934" s="84">
        <f>IF(I934=1,VLOOKUP(M934,'K Bracing'!$A$1:$F$6,MATCH(N934,'K Bracing'!$A$1:'K Bracing'!$F$1,0),FALSE), 99999)</f>
        <v>99999</v>
      </c>
      <c r="M934" s="86" t="s">
        <v>27</v>
      </c>
      <c r="N934" s="86" t="s">
        <v>27</v>
      </c>
      <c r="O934" s="86">
        <f t="shared" si="60"/>
        <v>0</v>
      </c>
      <c r="Q934" s="63"/>
      <c r="AD934" s="63"/>
    </row>
    <row r="935" spans="1:30" x14ac:dyDescent="0.25">
      <c r="A935" s="29">
        <f t="shared" si="57"/>
        <v>-1</v>
      </c>
      <c r="B935" s="86">
        <v>863</v>
      </c>
      <c r="C935" s="86">
        <v>0</v>
      </c>
      <c r="D935" s="84">
        <f>IF(A935=1, VLOOKUP(E935,'K Bracing'!$A$1:$F$6,MATCH(F935,'K Bracing'!$A$1:'K Bracing'!$F$1,0),FALSE),99999)</f>
        <v>99999</v>
      </c>
      <c r="E935" s="86" t="s">
        <v>27</v>
      </c>
      <c r="F935" s="86" t="s">
        <v>27</v>
      </c>
      <c r="G935" s="86">
        <f t="shared" si="58"/>
        <v>0</v>
      </c>
      <c r="I935" s="29">
        <f t="shared" si="59"/>
        <v>-1</v>
      </c>
      <c r="J935" s="86">
        <v>863</v>
      </c>
      <c r="K935" s="86">
        <v>0</v>
      </c>
      <c r="L935" s="84">
        <f>IF(I935=1,VLOOKUP(M935,'K Bracing'!$A$1:$F$6,MATCH(N935,'K Bracing'!$A$1:'K Bracing'!$F$1,0),FALSE), 99999)</f>
        <v>99999</v>
      </c>
      <c r="M935" s="86" t="s">
        <v>27</v>
      </c>
      <c r="N935" s="86" t="s">
        <v>27</v>
      </c>
      <c r="O935" s="86">
        <f t="shared" si="60"/>
        <v>0</v>
      </c>
      <c r="Q935" s="63"/>
      <c r="AD935" s="63"/>
    </row>
    <row r="936" spans="1:30" x14ac:dyDescent="0.25">
      <c r="A936" s="29">
        <f t="shared" si="57"/>
        <v>-1</v>
      </c>
      <c r="B936" s="86">
        <v>864</v>
      </c>
      <c r="C936" s="86">
        <v>0</v>
      </c>
      <c r="D936" s="84">
        <f>IF(A936=1, VLOOKUP(E936,'K Bracing'!$A$1:$F$6,MATCH(F936,'K Bracing'!$A$1:'K Bracing'!$F$1,0),FALSE),99999)</f>
        <v>99999</v>
      </c>
      <c r="E936" s="86" t="s">
        <v>27</v>
      </c>
      <c r="F936" s="86" t="s">
        <v>27</v>
      </c>
      <c r="G936" s="86">
        <f t="shared" si="58"/>
        <v>0</v>
      </c>
      <c r="I936" s="29">
        <f t="shared" si="59"/>
        <v>-1</v>
      </c>
      <c r="J936" s="86">
        <v>864</v>
      </c>
      <c r="K936" s="86">
        <v>0</v>
      </c>
      <c r="L936" s="84">
        <f>IF(I936=1,VLOOKUP(M936,'K Bracing'!$A$1:$F$6,MATCH(N936,'K Bracing'!$A$1:'K Bracing'!$F$1,0),FALSE), 99999)</f>
        <v>99999</v>
      </c>
      <c r="M936" s="86" t="s">
        <v>27</v>
      </c>
      <c r="N936" s="86" t="s">
        <v>27</v>
      </c>
      <c r="O936" s="86">
        <f t="shared" si="60"/>
        <v>0</v>
      </c>
      <c r="Q936" s="63"/>
      <c r="AD936" s="63"/>
    </row>
    <row r="937" spans="1:30" x14ac:dyDescent="0.25">
      <c r="A937" s="29">
        <f t="shared" si="57"/>
        <v>-1</v>
      </c>
      <c r="B937" s="86">
        <v>865</v>
      </c>
      <c r="C937" s="86">
        <v>0</v>
      </c>
      <c r="D937" s="84">
        <f>IF(A937=1, VLOOKUP(E937,'K Bracing'!$A$1:$F$6,MATCH(F937,'K Bracing'!$A$1:'K Bracing'!$F$1,0),FALSE),99999)</f>
        <v>99999</v>
      </c>
      <c r="E937" s="86" t="s">
        <v>27</v>
      </c>
      <c r="F937" s="86" t="s">
        <v>27</v>
      </c>
      <c r="G937" s="86">
        <f t="shared" si="58"/>
        <v>0</v>
      </c>
      <c r="I937" s="29">
        <f t="shared" si="59"/>
        <v>-1</v>
      </c>
      <c r="J937" s="86">
        <v>865</v>
      </c>
      <c r="K937" s="86">
        <v>0</v>
      </c>
      <c r="L937" s="84">
        <f>IF(I937=1,VLOOKUP(M937,'K Bracing'!$A$1:$F$6,MATCH(N937,'K Bracing'!$A$1:'K Bracing'!$F$1,0),FALSE), 99999)</f>
        <v>99999</v>
      </c>
      <c r="M937" s="86" t="s">
        <v>27</v>
      </c>
      <c r="N937" s="86" t="s">
        <v>27</v>
      </c>
      <c r="O937" s="86">
        <f t="shared" si="60"/>
        <v>0</v>
      </c>
      <c r="Q937" s="63"/>
      <c r="AD937" s="63"/>
    </row>
    <row r="938" spans="1:30" x14ac:dyDescent="0.25">
      <c r="A938" s="29">
        <f t="shared" si="57"/>
        <v>-1</v>
      </c>
      <c r="B938" s="86">
        <v>866</v>
      </c>
      <c r="C938" s="86">
        <v>0</v>
      </c>
      <c r="D938" s="84">
        <f>IF(A938=1, VLOOKUP(E938,'K Bracing'!$A$1:$F$6,MATCH(F938,'K Bracing'!$A$1:'K Bracing'!$F$1,0),FALSE),99999)</f>
        <v>99999</v>
      </c>
      <c r="E938" s="86" t="s">
        <v>27</v>
      </c>
      <c r="F938" s="86" t="s">
        <v>27</v>
      </c>
      <c r="G938" s="86">
        <f t="shared" si="58"/>
        <v>0</v>
      </c>
      <c r="I938" s="29">
        <f t="shared" si="59"/>
        <v>-1</v>
      </c>
      <c r="J938" s="86">
        <v>866</v>
      </c>
      <c r="K938" s="86">
        <v>0</v>
      </c>
      <c r="L938" s="84">
        <f>IF(I938=1,VLOOKUP(M938,'K Bracing'!$A$1:$F$6,MATCH(N938,'K Bracing'!$A$1:'K Bracing'!$F$1,0),FALSE), 99999)</f>
        <v>99999</v>
      </c>
      <c r="M938" s="86" t="s">
        <v>27</v>
      </c>
      <c r="N938" s="86" t="s">
        <v>27</v>
      </c>
      <c r="O938" s="86">
        <f t="shared" si="60"/>
        <v>0</v>
      </c>
      <c r="Q938" s="63"/>
      <c r="AD938" s="63"/>
    </row>
    <row r="939" spans="1:30" x14ac:dyDescent="0.25">
      <c r="A939" s="29">
        <f t="shared" si="57"/>
        <v>-1</v>
      </c>
      <c r="B939" s="86">
        <v>867</v>
      </c>
      <c r="C939" s="86">
        <v>0</v>
      </c>
      <c r="D939" s="84">
        <f>IF(A939=1, VLOOKUP(E939,'K Bracing'!$A$1:$F$6,MATCH(F939,'K Bracing'!$A$1:'K Bracing'!$F$1,0),FALSE),99999)</f>
        <v>99999</v>
      </c>
      <c r="E939" s="86" t="s">
        <v>27</v>
      </c>
      <c r="F939" s="86" t="s">
        <v>27</v>
      </c>
      <c r="G939" s="86">
        <f t="shared" si="58"/>
        <v>0</v>
      </c>
      <c r="I939" s="29">
        <f t="shared" si="59"/>
        <v>-1</v>
      </c>
      <c r="J939" s="86">
        <v>867</v>
      </c>
      <c r="K939" s="86">
        <v>0</v>
      </c>
      <c r="L939" s="84">
        <f>IF(I939=1,VLOOKUP(M939,'K Bracing'!$A$1:$F$6,MATCH(N939,'K Bracing'!$A$1:'K Bracing'!$F$1,0),FALSE), 99999)</f>
        <v>99999</v>
      </c>
      <c r="M939" s="86" t="s">
        <v>27</v>
      </c>
      <c r="N939" s="86" t="s">
        <v>27</v>
      </c>
      <c r="O939" s="86">
        <f t="shared" si="60"/>
        <v>0</v>
      </c>
      <c r="Q939" s="63"/>
      <c r="AD939" s="63"/>
    </row>
    <row r="940" spans="1:30" x14ac:dyDescent="0.25">
      <c r="A940" s="29">
        <f t="shared" si="57"/>
        <v>-1</v>
      </c>
      <c r="B940" s="86">
        <v>868</v>
      </c>
      <c r="C940" s="86">
        <v>0</v>
      </c>
      <c r="D940" s="84">
        <f>IF(A940=1, VLOOKUP(E940,'K Bracing'!$A$1:$F$6,MATCH(F940,'K Bracing'!$A$1:'K Bracing'!$F$1,0),FALSE),99999)</f>
        <v>99999</v>
      </c>
      <c r="E940" s="86" t="s">
        <v>27</v>
      </c>
      <c r="F940" s="86" t="s">
        <v>27</v>
      </c>
      <c r="G940" s="86">
        <f t="shared" si="58"/>
        <v>0</v>
      </c>
      <c r="I940" s="29">
        <f t="shared" si="59"/>
        <v>-1</v>
      </c>
      <c r="J940" s="86">
        <v>868</v>
      </c>
      <c r="K940" s="86">
        <v>0</v>
      </c>
      <c r="L940" s="84">
        <f>IF(I940=1,VLOOKUP(M940,'K Bracing'!$A$1:$F$6,MATCH(N940,'K Bracing'!$A$1:'K Bracing'!$F$1,0),FALSE), 99999)</f>
        <v>99999</v>
      </c>
      <c r="M940" s="86" t="s">
        <v>27</v>
      </c>
      <c r="N940" s="86" t="s">
        <v>27</v>
      </c>
      <c r="O940" s="86">
        <f t="shared" si="60"/>
        <v>0</v>
      </c>
      <c r="Q940" s="63"/>
      <c r="AD940" s="63"/>
    </row>
    <row r="941" spans="1:30" x14ac:dyDescent="0.25">
      <c r="A941" s="29">
        <f t="shared" si="57"/>
        <v>-1</v>
      </c>
      <c r="B941" s="86">
        <v>869</v>
      </c>
      <c r="C941" s="86">
        <v>0</v>
      </c>
      <c r="D941" s="84">
        <f>IF(A941=1, VLOOKUP(E941,'K Bracing'!$A$1:$F$6,MATCH(F941,'K Bracing'!$A$1:'K Bracing'!$F$1,0),FALSE),99999)</f>
        <v>99999</v>
      </c>
      <c r="E941" s="86" t="s">
        <v>27</v>
      </c>
      <c r="F941" s="86" t="s">
        <v>27</v>
      </c>
      <c r="G941" s="86">
        <f t="shared" si="58"/>
        <v>0</v>
      </c>
      <c r="I941" s="29">
        <f t="shared" si="59"/>
        <v>-1</v>
      </c>
      <c r="J941" s="86">
        <v>869</v>
      </c>
      <c r="K941" s="86">
        <v>0</v>
      </c>
      <c r="L941" s="84">
        <f>IF(I941=1,VLOOKUP(M941,'K Bracing'!$A$1:$F$6,MATCH(N941,'K Bracing'!$A$1:'K Bracing'!$F$1,0),FALSE), 99999)</f>
        <v>99999</v>
      </c>
      <c r="M941" s="86" t="s">
        <v>27</v>
      </c>
      <c r="N941" s="86" t="s">
        <v>27</v>
      </c>
      <c r="O941" s="86">
        <f t="shared" si="60"/>
        <v>0</v>
      </c>
      <c r="Q941" s="63"/>
      <c r="AD941" s="63"/>
    </row>
    <row r="942" spans="1:30" x14ac:dyDescent="0.25">
      <c r="A942" s="29">
        <f t="shared" si="57"/>
        <v>-1</v>
      </c>
      <c r="B942" s="86">
        <v>870</v>
      </c>
      <c r="C942" s="86">
        <v>0</v>
      </c>
      <c r="D942" s="84">
        <f>IF(A942=1, VLOOKUP(E942,'K Bracing'!$A$1:$F$6,MATCH(F942,'K Bracing'!$A$1:'K Bracing'!$F$1,0),FALSE),99999)</f>
        <v>99999</v>
      </c>
      <c r="E942" s="86" t="s">
        <v>27</v>
      </c>
      <c r="F942" s="86" t="s">
        <v>27</v>
      </c>
      <c r="G942" s="86">
        <f t="shared" si="58"/>
        <v>0</v>
      </c>
      <c r="I942" s="29">
        <f t="shared" si="59"/>
        <v>-1</v>
      </c>
      <c r="J942" s="86">
        <v>870</v>
      </c>
      <c r="K942" s="86">
        <v>0</v>
      </c>
      <c r="L942" s="84">
        <f>IF(I942=1,VLOOKUP(M942,'K Bracing'!$A$1:$F$6,MATCH(N942,'K Bracing'!$A$1:'K Bracing'!$F$1,0),FALSE), 99999)</f>
        <v>99999</v>
      </c>
      <c r="M942" s="86" t="s">
        <v>27</v>
      </c>
      <c r="N942" s="86" t="s">
        <v>27</v>
      </c>
      <c r="O942" s="86">
        <f t="shared" si="60"/>
        <v>0</v>
      </c>
      <c r="Q942" s="63"/>
      <c r="AD942" s="63"/>
    </row>
    <row r="943" spans="1:30" x14ac:dyDescent="0.25">
      <c r="A943" s="29">
        <f t="shared" si="57"/>
        <v>-1</v>
      </c>
      <c r="B943" s="86">
        <v>871</v>
      </c>
      <c r="C943" s="86">
        <v>0</v>
      </c>
      <c r="D943" s="84">
        <f>IF(A943=1, VLOOKUP(E943,'K Bracing'!$A$1:$F$6,MATCH(F943,'K Bracing'!$A$1:'K Bracing'!$F$1,0),FALSE),99999)</f>
        <v>99999</v>
      </c>
      <c r="E943" s="86" t="s">
        <v>27</v>
      </c>
      <c r="F943" s="86" t="s">
        <v>27</v>
      </c>
      <c r="G943" s="86">
        <f t="shared" si="58"/>
        <v>0</v>
      </c>
      <c r="I943" s="29">
        <f t="shared" si="59"/>
        <v>-1</v>
      </c>
      <c r="J943" s="86">
        <v>871</v>
      </c>
      <c r="K943" s="86">
        <v>0</v>
      </c>
      <c r="L943" s="84">
        <f>IF(I943=1,VLOOKUP(M943,'K Bracing'!$A$1:$F$6,MATCH(N943,'K Bracing'!$A$1:'K Bracing'!$F$1,0),FALSE), 99999)</f>
        <v>99999</v>
      </c>
      <c r="M943" s="86" t="s">
        <v>27</v>
      </c>
      <c r="N943" s="86" t="s">
        <v>27</v>
      </c>
      <c r="O943" s="86">
        <f t="shared" si="60"/>
        <v>0</v>
      </c>
      <c r="Q943" s="63"/>
      <c r="AD943" s="63"/>
    </row>
    <row r="944" spans="1:30" x14ac:dyDescent="0.25">
      <c r="A944" s="29">
        <f t="shared" si="57"/>
        <v>-1</v>
      </c>
      <c r="B944" s="86">
        <v>872</v>
      </c>
      <c r="C944" s="86">
        <v>0</v>
      </c>
      <c r="D944" s="84">
        <f>IF(A944=1, VLOOKUP(E944,'K Bracing'!$A$1:$F$6,MATCH(F944,'K Bracing'!$A$1:'K Bracing'!$F$1,0),FALSE),99999)</f>
        <v>99999</v>
      </c>
      <c r="E944" s="86" t="s">
        <v>27</v>
      </c>
      <c r="F944" s="86" t="s">
        <v>27</v>
      </c>
      <c r="G944" s="86">
        <f t="shared" si="58"/>
        <v>0</v>
      </c>
      <c r="I944" s="29">
        <f t="shared" si="59"/>
        <v>-1</v>
      </c>
      <c r="J944" s="86">
        <v>872</v>
      </c>
      <c r="K944" s="86">
        <v>0</v>
      </c>
      <c r="L944" s="84">
        <f>IF(I944=1,VLOOKUP(M944,'K Bracing'!$A$1:$F$6,MATCH(N944,'K Bracing'!$A$1:'K Bracing'!$F$1,0),FALSE), 99999)</f>
        <v>99999</v>
      </c>
      <c r="M944" s="86" t="s">
        <v>27</v>
      </c>
      <c r="N944" s="86" t="s">
        <v>27</v>
      </c>
      <c r="O944" s="86">
        <f t="shared" si="60"/>
        <v>0</v>
      </c>
      <c r="Q944" s="63"/>
      <c r="AD944" s="63"/>
    </row>
    <row r="945" spans="1:30" x14ac:dyDescent="0.25">
      <c r="A945" s="29">
        <f t="shared" si="57"/>
        <v>-1</v>
      </c>
      <c r="B945" s="86">
        <v>873</v>
      </c>
      <c r="C945" s="86">
        <v>0</v>
      </c>
      <c r="D945" s="84">
        <f>IF(A945=1, VLOOKUP(E945,'K Bracing'!$A$1:$F$6,MATCH(F945,'K Bracing'!$A$1:'K Bracing'!$F$1,0),FALSE),99999)</f>
        <v>99999</v>
      </c>
      <c r="E945" s="86" t="s">
        <v>27</v>
      </c>
      <c r="F945" s="86" t="s">
        <v>27</v>
      </c>
      <c r="G945" s="86">
        <f t="shared" si="58"/>
        <v>0</v>
      </c>
      <c r="I945" s="29">
        <f t="shared" si="59"/>
        <v>-1</v>
      </c>
      <c r="J945" s="86">
        <v>873</v>
      </c>
      <c r="K945" s="86">
        <v>0</v>
      </c>
      <c r="L945" s="84">
        <f>IF(I945=1,VLOOKUP(M945,'K Bracing'!$A$1:$F$6,MATCH(N945,'K Bracing'!$A$1:'K Bracing'!$F$1,0),FALSE), 99999)</f>
        <v>99999</v>
      </c>
      <c r="M945" s="86" t="s">
        <v>27</v>
      </c>
      <c r="N945" s="86" t="s">
        <v>27</v>
      </c>
      <c r="O945" s="86">
        <f t="shared" si="60"/>
        <v>0</v>
      </c>
      <c r="Q945" s="63"/>
      <c r="AD945" s="63"/>
    </row>
    <row r="946" spans="1:30" x14ac:dyDescent="0.25">
      <c r="A946" s="29">
        <f t="shared" si="57"/>
        <v>-1</v>
      </c>
      <c r="B946" s="86">
        <v>874</v>
      </c>
      <c r="C946" s="86">
        <v>0</v>
      </c>
      <c r="D946" s="84">
        <f>IF(A946=1, VLOOKUP(E946,'K Bracing'!$A$1:$F$6,MATCH(F946,'K Bracing'!$A$1:'K Bracing'!$F$1,0),FALSE),99999)</f>
        <v>99999</v>
      </c>
      <c r="E946" s="86" t="s">
        <v>27</v>
      </c>
      <c r="F946" s="86" t="s">
        <v>27</v>
      </c>
      <c r="G946" s="86">
        <f t="shared" si="58"/>
        <v>0</v>
      </c>
      <c r="I946" s="29">
        <f t="shared" si="59"/>
        <v>-1</v>
      </c>
      <c r="J946" s="86">
        <v>874</v>
      </c>
      <c r="K946" s="86">
        <v>0</v>
      </c>
      <c r="L946" s="84">
        <f>IF(I946=1,VLOOKUP(M946,'K Bracing'!$A$1:$F$6,MATCH(N946,'K Bracing'!$A$1:'K Bracing'!$F$1,0),FALSE), 99999)</f>
        <v>99999</v>
      </c>
      <c r="M946" s="86" t="s">
        <v>27</v>
      </c>
      <c r="N946" s="86" t="s">
        <v>27</v>
      </c>
      <c r="O946" s="86">
        <f t="shared" si="60"/>
        <v>0</v>
      </c>
      <c r="Q946" s="63"/>
      <c r="AD946" s="63"/>
    </row>
    <row r="947" spans="1:30" x14ac:dyDescent="0.25">
      <c r="A947" s="29">
        <f t="shared" si="57"/>
        <v>-1</v>
      </c>
      <c r="B947" s="86">
        <v>875</v>
      </c>
      <c r="C947" s="86">
        <v>0</v>
      </c>
      <c r="D947" s="84">
        <f>IF(A947=1, VLOOKUP(E947,'K Bracing'!$A$1:$F$6,MATCH(F947,'K Bracing'!$A$1:'K Bracing'!$F$1,0),FALSE),99999)</f>
        <v>99999</v>
      </c>
      <c r="E947" s="86" t="s">
        <v>27</v>
      </c>
      <c r="F947" s="86" t="s">
        <v>27</v>
      </c>
      <c r="G947" s="86">
        <f t="shared" si="58"/>
        <v>0</v>
      </c>
      <c r="I947" s="29">
        <f t="shared" si="59"/>
        <v>-1</v>
      </c>
      <c r="J947" s="86">
        <v>875</v>
      </c>
      <c r="K947" s="86">
        <v>0</v>
      </c>
      <c r="L947" s="84">
        <f>IF(I947=1,VLOOKUP(M947,'K Bracing'!$A$1:$F$6,MATCH(N947,'K Bracing'!$A$1:'K Bracing'!$F$1,0),FALSE), 99999)</f>
        <v>99999</v>
      </c>
      <c r="M947" s="86" t="s">
        <v>27</v>
      </c>
      <c r="N947" s="86" t="s">
        <v>27</v>
      </c>
      <c r="O947" s="86">
        <f t="shared" si="60"/>
        <v>0</v>
      </c>
      <c r="Q947" s="63"/>
      <c r="AD947" s="63"/>
    </row>
    <row r="948" spans="1:30" x14ac:dyDescent="0.25">
      <c r="A948" s="29">
        <f t="shared" si="57"/>
        <v>-1</v>
      </c>
      <c r="B948" s="86">
        <v>876</v>
      </c>
      <c r="C948" s="86">
        <v>0</v>
      </c>
      <c r="D948" s="84">
        <f>IF(A948=1, VLOOKUP(E948,'K Bracing'!$A$1:$F$6,MATCH(F948,'K Bracing'!$A$1:'K Bracing'!$F$1,0),FALSE),99999)</f>
        <v>99999</v>
      </c>
      <c r="E948" s="86" t="s">
        <v>27</v>
      </c>
      <c r="F948" s="86" t="s">
        <v>27</v>
      </c>
      <c r="G948" s="86">
        <f t="shared" si="58"/>
        <v>0</v>
      </c>
      <c r="I948" s="29">
        <f t="shared" si="59"/>
        <v>-1</v>
      </c>
      <c r="J948" s="86">
        <v>876</v>
      </c>
      <c r="K948" s="86">
        <v>0</v>
      </c>
      <c r="L948" s="84">
        <f>IF(I948=1,VLOOKUP(M948,'K Bracing'!$A$1:$F$6,MATCH(N948,'K Bracing'!$A$1:'K Bracing'!$F$1,0),FALSE), 99999)</f>
        <v>99999</v>
      </c>
      <c r="M948" s="86" t="s">
        <v>27</v>
      </c>
      <c r="N948" s="86" t="s">
        <v>27</v>
      </c>
      <c r="O948" s="86">
        <f t="shared" si="60"/>
        <v>0</v>
      </c>
      <c r="Q948" s="63"/>
      <c r="AD948" s="63"/>
    </row>
    <row r="949" spans="1:30" x14ac:dyDescent="0.25">
      <c r="A949" s="29">
        <f t="shared" si="57"/>
        <v>-1</v>
      </c>
      <c r="B949" s="86">
        <v>877</v>
      </c>
      <c r="C949" s="86">
        <v>0</v>
      </c>
      <c r="D949" s="84">
        <f>IF(A949=1, VLOOKUP(E949,'K Bracing'!$A$1:$F$6,MATCH(F949,'K Bracing'!$A$1:'K Bracing'!$F$1,0),FALSE),99999)</f>
        <v>99999</v>
      </c>
      <c r="E949" s="86" t="s">
        <v>27</v>
      </c>
      <c r="F949" s="86" t="s">
        <v>27</v>
      </c>
      <c r="G949" s="86">
        <f t="shared" si="58"/>
        <v>0</v>
      </c>
      <c r="I949" s="29">
        <f t="shared" si="59"/>
        <v>-1</v>
      </c>
      <c r="J949" s="86">
        <v>877</v>
      </c>
      <c r="K949" s="86">
        <v>0</v>
      </c>
      <c r="L949" s="84">
        <f>IF(I949=1,VLOOKUP(M949,'K Bracing'!$A$1:$F$6,MATCH(N949,'K Bracing'!$A$1:'K Bracing'!$F$1,0),FALSE), 99999)</f>
        <v>99999</v>
      </c>
      <c r="M949" s="86" t="s">
        <v>27</v>
      </c>
      <c r="N949" s="86" t="s">
        <v>27</v>
      </c>
      <c r="O949" s="86">
        <f t="shared" si="60"/>
        <v>0</v>
      </c>
      <c r="Q949" s="63"/>
      <c r="AD949" s="63"/>
    </row>
    <row r="950" spans="1:30" x14ac:dyDescent="0.25">
      <c r="A950" s="29">
        <f t="shared" si="57"/>
        <v>-1</v>
      </c>
      <c r="B950" s="86">
        <v>878</v>
      </c>
      <c r="C950" s="86">
        <v>0</v>
      </c>
      <c r="D950" s="84">
        <f>IF(A950=1, VLOOKUP(E950,'K Bracing'!$A$1:$F$6,MATCH(F950,'K Bracing'!$A$1:'K Bracing'!$F$1,0),FALSE),99999)</f>
        <v>99999</v>
      </c>
      <c r="E950" s="86" t="s">
        <v>27</v>
      </c>
      <c r="F950" s="86" t="s">
        <v>27</v>
      </c>
      <c r="G950" s="86">
        <f t="shared" si="58"/>
        <v>0</v>
      </c>
      <c r="I950" s="29">
        <f t="shared" si="59"/>
        <v>-1</v>
      </c>
      <c r="J950" s="86">
        <v>878</v>
      </c>
      <c r="K950" s="86">
        <v>0</v>
      </c>
      <c r="L950" s="84">
        <f>IF(I950=1,VLOOKUP(M950,'K Bracing'!$A$1:$F$6,MATCH(N950,'K Bracing'!$A$1:'K Bracing'!$F$1,0),FALSE), 99999)</f>
        <v>99999</v>
      </c>
      <c r="M950" s="86" t="s">
        <v>27</v>
      </c>
      <c r="N950" s="86" t="s">
        <v>27</v>
      </c>
      <c r="O950" s="86">
        <f t="shared" si="60"/>
        <v>0</v>
      </c>
      <c r="Q950" s="63"/>
      <c r="AD950" s="63"/>
    </row>
    <row r="951" spans="1:30" x14ac:dyDescent="0.25">
      <c r="A951" s="29">
        <f t="shared" si="57"/>
        <v>-1</v>
      </c>
      <c r="B951" s="86">
        <v>879</v>
      </c>
      <c r="C951" s="86">
        <v>0</v>
      </c>
      <c r="D951" s="84">
        <f>IF(A951=1, VLOOKUP(E951,'K Bracing'!$A$1:$F$6,MATCH(F951,'K Bracing'!$A$1:'K Bracing'!$F$1,0),FALSE),99999)</f>
        <v>99999</v>
      </c>
      <c r="E951" s="86" t="s">
        <v>27</v>
      </c>
      <c r="F951" s="86" t="s">
        <v>27</v>
      </c>
      <c r="G951" s="86">
        <f t="shared" si="58"/>
        <v>0</v>
      </c>
      <c r="I951" s="29">
        <f t="shared" si="59"/>
        <v>-1</v>
      </c>
      <c r="J951" s="86">
        <v>879</v>
      </c>
      <c r="K951" s="86">
        <v>0</v>
      </c>
      <c r="L951" s="84">
        <f>IF(I951=1,VLOOKUP(M951,'K Bracing'!$A$1:$F$6,MATCH(N951,'K Bracing'!$A$1:'K Bracing'!$F$1,0),FALSE), 99999)</f>
        <v>99999</v>
      </c>
      <c r="M951" s="86" t="s">
        <v>27</v>
      </c>
      <c r="N951" s="86" t="s">
        <v>27</v>
      </c>
      <c r="O951" s="86">
        <f t="shared" si="60"/>
        <v>0</v>
      </c>
      <c r="Q951" s="63"/>
      <c r="AD951" s="63"/>
    </row>
    <row r="952" spans="1:30" x14ac:dyDescent="0.25">
      <c r="A952" s="29">
        <f t="shared" si="57"/>
        <v>-1</v>
      </c>
      <c r="B952" s="86">
        <v>880</v>
      </c>
      <c r="C952" s="86">
        <v>0</v>
      </c>
      <c r="D952" s="84">
        <f>IF(A952=1, VLOOKUP(E952,'K Bracing'!$A$1:$F$6,MATCH(F952,'K Bracing'!$A$1:'K Bracing'!$F$1,0),FALSE),99999)</f>
        <v>99999</v>
      </c>
      <c r="E952" s="86" t="s">
        <v>27</v>
      </c>
      <c r="F952" s="86" t="s">
        <v>27</v>
      </c>
      <c r="G952" s="86">
        <f t="shared" si="58"/>
        <v>0</v>
      </c>
      <c r="I952" s="29">
        <f t="shared" si="59"/>
        <v>-1</v>
      </c>
      <c r="J952" s="86">
        <v>880</v>
      </c>
      <c r="K952" s="86">
        <v>0</v>
      </c>
      <c r="L952" s="84">
        <f>IF(I952=1,VLOOKUP(M952,'K Bracing'!$A$1:$F$6,MATCH(N952,'K Bracing'!$A$1:'K Bracing'!$F$1,0),FALSE), 99999)</f>
        <v>99999</v>
      </c>
      <c r="M952" s="86" t="s">
        <v>27</v>
      </c>
      <c r="N952" s="86" t="s">
        <v>27</v>
      </c>
      <c r="O952" s="86">
        <f t="shared" si="60"/>
        <v>0</v>
      </c>
      <c r="Q952" s="63"/>
      <c r="AD952" s="63"/>
    </row>
    <row r="953" spans="1:30" x14ac:dyDescent="0.25">
      <c r="A953" s="29">
        <f t="shared" si="57"/>
        <v>-1</v>
      </c>
      <c r="B953" s="86">
        <v>881</v>
      </c>
      <c r="C953" s="86">
        <v>0</v>
      </c>
      <c r="D953" s="84">
        <f>IF(A953=1, VLOOKUP(E953,'K Bracing'!$A$1:$F$6,MATCH(F953,'K Bracing'!$A$1:'K Bracing'!$F$1,0),FALSE),99999)</f>
        <v>99999</v>
      </c>
      <c r="E953" s="86" t="s">
        <v>27</v>
      </c>
      <c r="F953" s="86" t="s">
        <v>27</v>
      </c>
      <c r="G953" s="86">
        <f t="shared" si="58"/>
        <v>0</v>
      </c>
      <c r="I953" s="29">
        <f t="shared" si="59"/>
        <v>-1</v>
      </c>
      <c r="J953" s="86">
        <v>881</v>
      </c>
      <c r="K953" s="86">
        <v>0</v>
      </c>
      <c r="L953" s="84">
        <f>IF(I953=1,VLOOKUP(M953,'K Bracing'!$A$1:$F$6,MATCH(N953,'K Bracing'!$A$1:'K Bracing'!$F$1,0),FALSE), 99999)</f>
        <v>99999</v>
      </c>
      <c r="M953" s="86" t="s">
        <v>27</v>
      </c>
      <c r="N953" s="86" t="s">
        <v>27</v>
      </c>
      <c r="O953" s="86">
        <f t="shared" si="60"/>
        <v>0</v>
      </c>
      <c r="Q953" s="63"/>
      <c r="AD953" s="63"/>
    </row>
    <row r="954" spans="1:30" x14ac:dyDescent="0.25">
      <c r="A954" s="29">
        <f t="shared" si="57"/>
        <v>-1</v>
      </c>
      <c r="B954" s="86">
        <v>882</v>
      </c>
      <c r="C954" s="86">
        <v>0</v>
      </c>
      <c r="D954" s="84">
        <f>IF(A954=1, VLOOKUP(E954,'K Bracing'!$A$1:$F$6,MATCH(F954,'K Bracing'!$A$1:'K Bracing'!$F$1,0),FALSE),99999)</f>
        <v>99999</v>
      </c>
      <c r="E954" s="86" t="s">
        <v>27</v>
      </c>
      <c r="F954" s="86" t="s">
        <v>27</v>
      </c>
      <c r="G954" s="86">
        <f t="shared" si="58"/>
        <v>0</v>
      </c>
      <c r="I954" s="29">
        <f t="shared" si="59"/>
        <v>-1</v>
      </c>
      <c r="J954" s="86">
        <v>882</v>
      </c>
      <c r="K954" s="86">
        <v>0</v>
      </c>
      <c r="L954" s="84">
        <f>IF(I954=1,VLOOKUP(M954,'K Bracing'!$A$1:$F$6,MATCH(N954,'K Bracing'!$A$1:'K Bracing'!$F$1,0),FALSE), 99999)</f>
        <v>99999</v>
      </c>
      <c r="M954" s="86" t="s">
        <v>27</v>
      </c>
      <c r="N954" s="86" t="s">
        <v>27</v>
      </c>
      <c r="O954" s="86">
        <f t="shared" si="60"/>
        <v>0</v>
      </c>
      <c r="Q954" s="63"/>
      <c r="AD954" s="63"/>
    </row>
    <row r="955" spans="1:30" x14ac:dyDescent="0.25">
      <c r="A955" s="29">
        <f t="shared" si="57"/>
        <v>-1</v>
      </c>
      <c r="B955" s="86">
        <v>883</v>
      </c>
      <c r="C955" s="86">
        <v>0</v>
      </c>
      <c r="D955" s="84">
        <f>IF(A955=1, VLOOKUP(E955,'K Bracing'!$A$1:$F$6,MATCH(F955,'K Bracing'!$A$1:'K Bracing'!$F$1,0),FALSE),99999)</f>
        <v>99999</v>
      </c>
      <c r="E955" s="86" t="s">
        <v>27</v>
      </c>
      <c r="F955" s="86" t="s">
        <v>27</v>
      </c>
      <c r="G955" s="86">
        <f t="shared" si="58"/>
        <v>0</v>
      </c>
      <c r="I955" s="29">
        <f t="shared" si="59"/>
        <v>-1</v>
      </c>
      <c r="J955" s="86">
        <v>883</v>
      </c>
      <c r="K955" s="86">
        <v>0</v>
      </c>
      <c r="L955" s="84">
        <f>IF(I955=1,VLOOKUP(M955,'K Bracing'!$A$1:$F$6,MATCH(N955,'K Bracing'!$A$1:'K Bracing'!$F$1,0),FALSE), 99999)</f>
        <v>99999</v>
      </c>
      <c r="M955" s="86" t="s">
        <v>27</v>
      </c>
      <c r="N955" s="86" t="s">
        <v>27</v>
      </c>
      <c r="O955" s="86">
        <f t="shared" si="60"/>
        <v>0</v>
      </c>
      <c r="Q955" s="63"/>
      <c r="AD955" s="63"/>
    </row>
    <row r="956" spans="1:30" x14ac:dyDescent="0.25">
      <c r="A956" s="29">
        <f t="shared" si="57"/>
        <v>-1</v>
      </c>
      <c r="B956" s="86">
        <v>884</v>
      </c>
      <c r="C956" s="86">
        <v>0</v>
      </c>
      <c r="D956" s="84">
        <f>IF(A956=1, VLOOKUP(E956,'K Bracing'!$A$1:$F$6,MATCH(F956,'K Bracing'!$A$1:'K Bracing'!$F$1,0),FALSE),99999)</f>
        <v>99999</v>
      </c>
      <c r="E956" s="86" t="s">
        <v>27</v>
      </c>
      <c r="F956" s="86" t="s">
        <v>27</v>
      </c>
      <c r="G956" s="86">
        <f t="shared" si="58"/>
        <v>0</v>
      </c>
      <c r="I956" s="29">
        <f t="shared" si="59"/>
        <v>-1</v>
      </c>
      <c r="J956" s="86">
        <v>884</v>
      </c>
      <c r="K956" s="86">
        <v>0</v>
      </c>
      <c r="L956" s="84">
        <f>IF(I956=1,VLOOKUP(M956,'K Bracing'!$A$1:$F$6,MATCH(N956,'K Bracing'!$A$1:'K Bracing'!$F$1,0),FALSE), 99999)</f>
        <v>99999</v>
      </c>
      <c r="M956" s="86" t="s">
        <v>27</v>
      </c>
      <c r="N956" s="86" t="s">
        <v>27</v>
      </c>
      <c r="O956" s="86">
        <f t="shared" si="60"/>
        <v>0</v>
      </c>
      <c r="Q956" s="63"/>
      <c r="AD956" s="63"/>
    </row>
    <row r="957" spans="1:30" x14ac:dyDescent="0.25">
      <c r="A957" s="29">
        <f t="shared" si="57"/>
        <v>-1</v>
      </c>
      <c r="B957" s="86">
        <v>885</v>
      </c>
      <c r="C957" s="86">
        <v>0</v>
      </c>
      <c r="D957" s="84">
        <f>IF(A957=1, VLOOKUP(E957,'K Bracing'!$A$1:$F$6,MATCH(F957,'K Bracing'!$A$1:'K Bracing'!$F$1,0),FALSE),99999)</f>
        <v>99999</v>
      </c>
      <c r="E957" s="86" t="s">
        <v>27</v>
      </c>
      <c r="F957" s="86" t="s">
        <v>27</v>
      </c>
      <c r="G957" s="86">
        <f t="shared" si="58"/>
        <v>0</v>
      </c>
      <c r="I957" s="29">
        <f t="shared" si="59"/>
        <v>-1</v>
      </c>
      <c r="J957" s="86">
        <v>885</v>
      </c>
      <c r="K957" s="86">
        <v>0</v>
      </c>
      <c r="L957" s="84">
        <f>IF(I957=1,VLOOKUP(M957,'K Bracing'!$A$1:$F$6,MATCH(N957,'K Bracing'!$A$1:'K Bracing'!$F$1,0),FALSE), 99999)</f>
        <v>99999</v>
      </c>
      <c r="M957" s="86" t="s">
        <v>27</v>
      </c>
      <c r="N957" s="86" t="s">
        <v>27</v>
      </c>
      <c r="O957" s="86">
        <f t="shared" si="60"/>
        <v>0</v>
      </c>
      <c r="Q957" s="63"/>
      <c r="AD957" s="63"/>
    </row>
    <row r="958" spans="1:30" x14ac:dyDescent="0.25">
      <c r="A958" s="29">
        <f t="shared" si="57"/>
        <v>-1</v>
      </c>
      <c r="B958" s="86">
        <v>886</v>
      </c>
      <c r="C958" s="86">
        <v>0</v>
      </c>
      <c r="D958" s="84">
        <f>IF(A958=1, VLOOKUP(E958,'K Bracing'!$A$1:$F$6,MATCH(F958,'K Bracing'!$A$1:'K Bracing'!$F$1,0),FALSE),99999)</f>
        <v>99999</v>
      </c>
      <c r="E958" s="86" t="s">
        <v>27</v>
      </c>
      <c r="F958" s="86" t="s">
        <v>27</v>
      </c>
      <c r="G958" s="86">
        <f t="shared" si="58"/>
        <v>0</v>
      </c>
      <c r="I958" s="29">
        <f t="shared" si="59"/>
        <v>-1</v>
      </c>
      <c r="J958" s="86">
        <v>886</v>
      </c>
      <c r="K958" s="86">
        <v>0</v>
      </c>
      <c r="L958" s="84">
        <f>IF(I958=1,VLOOKUP(M958,'K Bracing'!$A$1:$F$6,MATCH(N958,'K Bracing'!$A$1:'K Bracing'!$F$1,0),FALSE), 99999)</f>
        <v>99999</v>
      </c>
      <c r="M958" s="86" t="s">
        <v>27</v>
      </c>
      <c r="N958" s="86" t="s">
        <v>27</v>
      </c>
      <c r="O958" s="86">
        <f t="shared" si="60"/>
        <v>0</v>
      </c>
      <c r="Q958" s="63"/>
      <c r="AD958" s="63"/>
    </row>
    <row r="959" spans="1:30" x14ac:dyDescent="0.25">
      <c r="A959" s="29">
        <f t="shared" si="57"/>
        <v>-1</v>
      </c>
      <c r="B959" s="86">
        <v>887</v>
      </c>
      <c r="C959" s="86">
        <v>0</v>
      </c>
      <c r="D959" s="84">
        <f>IF(A959=1, VLOOKUP(E959,'K Bracing'!$A$1:$F$6,MATCH(F959,'K Bracing'!$A$1:'K Bracing'!$F$1,0),FALSE),99999)</f>
        <v>99999</v>
      </c>
      <c r="E959" s="86" t="s">
        <v>27</v>
      </c>
      <c r="F959" s="86" t="s">
        <v>27</v>
      </c>
      <c r="G959" s="86">
        <f t="shared" si="58"/>
        <v>0</v>
      </c>
      <c r="I959" s="29">
        <f t="shared" si="59"/>
        <v>-1</v>
      </c>
      <c r="J959" s="86">
        <v>887</v>
      </c>
      <c r="K959" s="86">
        <v>0</v>
      </c>
      <c r="L959" s="84">
        <f>IF(I959=1,VLOOKUP(M959,'K Bracing'!$A$1:$F$6,MATCH(N959,'K Bracing'!$A$1:'K Bracing'!$F$1,0),FALSE), 99999)</f>
        <v>99999</v>
      </c>
      <c r="M959" s="86" t="s">
        <v>27</v>
      </c>
      <c r="N959" s="86" t="s">
        <v>27</v>
      </c>
      <c r="O959" s="86">
        <f t="shared" si="60"/>
        <v>0</v>
      </c>
      <c r="Q959" s="63"/>
      <c r="AD959" s="63"/>
    </row>
    <row r="960" spans="1:30" x14ac:dyDescent="0.25">
      <c r="A960" s="29">
        <f t="shared" si="57"/>
        <v>-1</v>
      </c>
      <c r="B960" s="86">
        <v>888</v>
      </c>
      <c r="C960" s="86">
        <v>0</v>
      </c>
      <c r="D960" s="84">
        <f>IF(A960=1, VLOOKUP(E960,'K Bracing'!$A$1:$F$6,MATCH(F960,'K Bracing'!$A$1:'K Bracing'!$F$1,0),FALSE),99999)</f>
        <v>99999</v>
      </c>
      <c r="E960" s="86" t="s">
        <v>27</v>
      </c>
      <c r="F960" s="86" t="s">
        <v>27</v>
      </c>
      <c r="G960" s="86">
        <f t="shared" si="58"/>
        <v>0</v>
      </c>
      <c r="I960" s="29">
        <f t="shared" si="59"/>
        <v>-1</v>
      </c>
      <c r="J960" s="86">
        <v>888</v>
      </c>
      <c r="K960" s="86">
        <v>0</v>
      </c>
      <c r="L960" s="84">
        <f>IF(I960=1,VLOOKUP(M960,'K Bracing'!$A$1:$F$6,MATCH(N960,'K Bracing'!$A$1:'K Bracing'!$F$1,0),FALSE), 99999)</f>
        <v>99999</v>
      </c>
      <c r="M960" s="86" t="s">
        <v>27</v>
      </c>
      <c r="N960" s="86" t="s">
        <v>27</v>
      </c>
      <c r="O960" s="86">
        <f t="shared" si="60"/>
        <v>0</v>
      </c>
      <c r="Q960" s="63"/>
      <c r="AD960" s="63"/>
    </row>
    <row r="961" spans="1:30" x14ac:dyDescent="0.25">
      <c r="A961" s="29">
        <f t="shared" si="57"/>
        <v>-1</v>
      </c>
      <c r="B961" s="86">
        <v>889</v>
      </c>
      <c r="C961" s="86">
        <v>0</v>
      </c>
      <c r="D961" s="84">
        <f>IF(A961=1, VLOOKUP(E961,'K Bracing'!$A$1:$F$6,MATCH(F961,'K Bracing'!$A$1:'K Bracing'!$F$1,0),FALSE),99999)</f>
        <v>99999</v>
      </c>
      <c r="E961" s="86" t="s">
        <v>27</v>
      </c>
      <c r="F961" s="86" t="s">
        <v>27</v>
      </c>
      <c r="G961" s="86">
        <f t="shared" si="58"/>
        <v>0</v>
      </c>
      <c r="I961" s="29">
        <f t="shared" si="59"/>
        <v>-1</v>
      </c>
      <c r="J961" s="86">
        <v>889</v>
      </c>
      <c r="K961" s="86">
        <v>0</v>
      </c>
      <c r="L961" s="84">
        <f>IF(I961=1,VLOOKUP(M961,'K Bracing'!$A$1:$F$6,MATCH(N961,'K Bracing'!$A$1:'K Bracing'!$F$1,0),FALSE), 99999)</f>
        <v>99999</v>
      </c>
      <c r="M961" s="86" t="s">
        <v>27</v>
      </c>
      <c r="N961" s="86" t="s">
        <v>27</v>
      </c>
      <c r="O961" s="86">
        <f t="shared" si="60"/>
        <v>0</v>
      </c>
      <c r="Q961" s="63"/>
      <c r="AD961" s="63"/>
    </row>
    <row r="962" spans="1:30" x14ac:dyDescent="0.25">
      <c r="A962" s="29">
        <f t="shared" si="57"/>
        <v>-1</v>
      </c>
      <c r="B962" s="86">
        <v>890</v>
      </c>
      <c r="C962" s="86">
        <v>0</v>
      </c>
      <c r="D962" s="84">
        <f>IF(A962=1, VLOOKUP(E962,'K Bracing'!$A$1:$F$6,MATCH(F962,'K Bracing'!$A$1:'K Bracing'!$F$1,0),FALSE),99999)</f>
        <v>99999</v>
      </c>
      <c r="E962" s="86" t="s">
        <v>27</v>
      </c>
      <c r="F962" s="86" t="s">
        <v>27</v>
      </c>
      <c r="G962" s="86">
        <f t="shared" si="58"/>
        <v>0</v>
      </c>
      <c r="I962" s="29">
        <f t="shared" si="59"/>
        <v>-1</v>
      </c>
      <c r="J962" s="86">
        <v>890</v>
      </c>
      <c r="K962" s="86">
        <v>0</v>
      </c>
      <c r="L962" s="84">
        <f>IF(I962=1,VLOOKUP(M962,'K Bracing'!$A$1:$F$6,MATCH(N962,'K Bracing'!$A$1:'K Bracing'!$F$1,0),FALSE), 99999)</f>
        <v>99999</v>
      </c>
      <c r="M962" s="86" t="s">
        <v>27</v>
      </c>
      <c r="N962" s="86" t="s">
        <v>27</v>
      </c>
      <c r="O962" s="86">
        <f t="shared" si="60"/>
        <v>0</v>
      </c>
      <c r="Q962" s="63"/>
      <c r="AD962" s="63"/>
    </row>
    <row r="963" spans="1:30" x14ac:dyDescent="0.25">
      <c r="A963" s="29">
        <f t="shared" si="57"/>
        <v>-1</v>
      </c>
      <c r="B963" s="86">
        <v>891</v>
      </c>
      <c r="C963" s="86">
        <v>0</v>
      </c>
      <c r="D963" s="84">
        <f>IF(A963=1, VLOOKUP(E963,'K Bracing'!$A$1:$F$6,MATCH(F963,'K Bracing'!$A$1:'K Bracing'!$F$1,0),FALSE),99999)</f>
        <v>99999</v>
      </c>
      <c r="E963" s="86" t="s">
        <v>27</v>
      </c>
      <c r="F963" s="86" t="s">
        <v>27</v>
      </c>
      <c r="G963" s="86">
        <f t="shared" si="58"/>
        <v>0</v>
      </c>
      <c r="I963" s="29">
        <f t="shared" si="59"/>
        <v>-1</v>
      </c>
      <c r="J963" s="86">
        <v>891</v>
      </c>
      <c r="K963" s="86">
        <v>0</v>
      </c>
      <c r="L963" s="84">
        <f>IF(I963=1,VLOOKUP(M963,'K Bracing'!$A$1:$F$6,MATCH(N963,'K Bracing'!$A$1:'K Bracing'!$F$1,0),FALSE), 99999)</f>
        <v>99999</v>
      </c>
      <c r="M963" s="86" t="s">
        <v>27</v>
      </c>
      <c r="N963" s="86" t="s">
        <v>27</v>
      </c>
      <c r="O963" s="86">
        <f t="shared" si="60"/>
        <v>0</v>
      </c>
      <c r="Q963" s="63"/>
      <c r="AD963" s="63"/>
    </row>
    <row r="964" spans="1:30" x14ac:dyDescent="0.25">
      <c r="A964" s="29">
        <f t="shared" si="57"/>
        <v>-1</v>
      </c>
      <c r="B964" s="86">
        <v>892</v>
      </c>
      <c r="C964" s="86">
        <v>0</v>
      </c>
      <c r="D964" s="84">
        <f>IF(A964=1, VLOOKUP(E964,'K Bracing'!$A$1:$F$6,MATCH(F964,'K Bracing'!$A$1:'K Bracing'!$F$1,0),FALSE),99999)</f>
        <v>99999</v>
      </c>
      <c r="E964" s="86" t="s">
        <v>27</v>
      </c>
      <c r="F964" s="86" t="s">
        <v>27</v>
      </c>
      <c r="G964" s="86">
        <f t="shared" si="58"/>
        <v>0</v>
      </c>
      <c r="I964" s="29">
        <f t="shared" si="59"/>
        <v>-1</v>
      </c>
      <c r="J964" s="86">
        <v>892</v>
      </c>
      <c r="K964" s="86">
        <v>0</v>
      </c>
      <c r="L964" s="84">
        <f>IF(I964=1,VLOOKUP(M964,'K Bracing'!$A$1:$F$6,MATCH(N964,'K Bracing'!$A$1:'K Bracing'!$F$1,0),FALSE), 99999)</f>
        <v>99999</v>
      </c>
      <c r="M964" s="86" t="s">
        <v>27</v>
      </c>
      <c r="N964" s="86" t="s">
        <v>27</v>
      </c>
      <c r="O964" s="86">
        <f t="shared" si="60"/>
        <v>0</v>
      </c>
      <c r="Q964" s="63"/>
      <c r="AD964" s="63"/>
    </row>
    <row r="965" spans="1:30" x14ac:dyDescent="0.25">
      <c r="A965" s="29">
        <f t="shared" si="57"/>
        <v>-1</v>
      </c>
      <c r="B965" s="86">
        <v>893</v>
      </c>
      <c r="C965" s="86">
        <v>0</v>
      </c>
      <c r="D965" s="84">
        <f>IF(A965=1, VLOOKUP(E965,'K Bracing'!$A$1:$F$6,MATCH(F965,'K Bracing'!$A$1:'K Bracing'!$F$1,0),FALSE),99999)</f>
        <v>99999</v>
      </c>
      <c r="E965" s="86" t="s">
        <v>27</v>
      </c>
      <c r="F965" s="86" t="s">
        <v>27</v>
      </c>
      <c r="G965" s="86">
        <f t="shared" si="58"/>
        <v>0</v>
      </c>
      <c r="I965" s="29">
        <f t="shared" si="59"/>
        <v>-1</v>
      </c>
      <c r="J965" s="86">
        <v>893</v>
      </c>
      <c r="K965" s="86">
        <v>0</v>
      </c>
      <c r="L965" s="84">
        <f>IF(I965=1,VLOOKUP(M965,'K Bracing'!$A$1:$F$6,MATCH(N965,'K Bracing'!$A$1:'K Bracing'!$F$1,0),FALSE), 99999)</f>
        <v>99999</v>
      </c>
      <c r="M965" s="86" t="s">
        <v>27</v>
      </c>
      <c r="N965" s="86" t="s">
        <v>27</v>
      </c>
      <c r="O965" s="86">
        <f t="shared" si="60"/>
        <v>0</v>
      </c>
      <c r="Q965" s="63"/>
      <c r="AD965" s="63"/>
    </row>
    <row r="966" spans="1:30" x14ac:dyDescent="0.25">
      <c r="A966" s="29">
        <f t="shared" si="57"/>
        <v>-1</v>
      </c>
      <c r="B966" s="86">
        <v>894</v>
      </c>
      <c r="C966" s="86">
        <v>0</v>
      </c>
      <c r="D966" s="84">
        <f>IF(A966=1, VLOOKUP(E966,'K Bracing'!$A$1:$F$6,MATCH(F966,'K Bracing'!$A$1:'K Bracing'!$F$1,0),FALSE),99999)</f>
        <v>99999</v>
      </c>
      <c r="E966" s="86" t="s">
        <v>27</v>
      </c>
      <c r="F966" s="86" t="s">
        <v>27</v>
      </c>
      <c r="G966" s="86">
        <f t="shared" si="58"/>
        <v>0</v>
      </c>
      <c r="I966" s="29">
        <f t="shared" si="59"/>
        <v>-1</v>
      </c>
      <c r="J966" s="86">
        <v>894</v>
      </c>
      <c r="K966" s="86">
        <v>0</v>
      </c>
      <c r="L966" s="84">
        <f>IF(I966=1,VLOOKUP(M966,'K Bracing'!$A$1:$F$6,MATCH(N966,'K Bracing'!$A$1:'K Bracing'!$F$1,0),FALSE), 99999)</f>
        <v>99999</v>
      </c>
      <c r="M966" s="86" t="s">
        <v>27</v>
      </c>
      <c r="N966" s="86" t="s">
        <v>27</v>
      </c>
      <c r="O966" s="86">
        <f t="shared" si="60"/>
        <v>0</v>
      </c>
      <c r="Q966" s="63"/>
      <c r="AD966" s="63"/>
    </row>
    <row r="967" spans="1:30" x14ac:dyDescent="0.25">
      <c r="A967" s="29">
        <f t="shared" si="57"/>
        <v>-1</v>
      </c>
      <c r="B967" s="86">
        <v>895</v>
      </c>
      <c r="C967" s="86">
        <v>0</v>
      </c>
      <c r="D967" s="84">
        <f>IF(A967=1, VLOOKUP(E967,'K Bracing'!$A$1:$F$6,MATCH(F967,'K Bracing'!$A$1:'K Bracing'!$F$1,0),FALSE),99999)</f>
        <v>99999</v>
      </c>
      <c r="E967" s="86" t="s">
        <v>27</v>
      </c>
      <c r="F967" s="86" t="s">
        <v>27</v>
      </c>
      <c r="G967" s="86">
        <f t="shared" si="58"/>
        <v>0</v>
      </c>
      <c r="I967" s="29">
        <f t="shared" si="59"/>
        <v>-1</v>
      </c>
      <c r="J967" s="86">
        <v>895</v>
      </c>
      <c r="K967" s="86">
        <v>0</v>
      </c>
      <c r="L967" s="84">
        <f>IF(I967=1,VLOOKUP(M967,'K Bracing'!$A$1:$F$6,MATCH(N967,'K Bracing'!$A$1:'K Bracing'!$F$1,0),FALSE), 99999)</f>
        <v>99999</v>
      </c>
      <c r="M967" s="86" t="s">
        <v>27</v>
      </c>
      <c r="N967" s="86" t="s">
        <v>27</v>
      </c>
      <c r="O967" s="86">
        <f t="shared" si="60"/>
        <v>0</v>
      </c>
      <c r="Q967" s="63"/>
      <c r="AD967" s="63"/>
    </row>
    <row r="968" spans="1:30" x14ac:dyDescent="0.25">
      <c r="A968" s="29">
        <f t="shared" si="57"/>
        <v>-1</v>
      </c>
      <c r="B968" s="86">
        <v>896</v>
      </c>
      <c r="C968" s="86">
        <v>0</v>
      </c>
      <c r="D968" s="84">
        <f>IF(A968=1, VLOOKUP(E968,'K Bracing'!$A$1:$F$6,MATCH(F968,'K Bracing'!$A$1:'K Bracing'!$F$1,0),FALSE),99999)</f>
        <v>99999</v>
      </c>
      <c r="E968" s="86" t="s">
        <v>27</v>
      </c>
      <c r="F968" s="86" t="s">
        <v>27</v>
      </c>
      <c r="G968" s="86">
        <f t="shared" si="58"/>
        <v>0</v>
      </c>
      <c r="I968" s="29">
        <f t="shared" si="59"/>
        <v>-1</v>
      </c>
      <c r="J968" s="86">
        <v>896</v>
      </c>
      <c r="K968" s="86">
        <v>0</v>
      </c>
      <c r="L968" s="84">
        <f>IF(I968=1,VLOOKUP(M968,'K Bracing'!$A$1:$F$6,MATCH(N968,'K Bracing'!$A$1:'K Bracing'!$F$1,0),FALSE), 99999)</f>
        <v>99999</v>
      </c>
      <c r="M968" s="86" t="s">
        <v>27</v>
      </c>
      <c r="N968" s="86" t="s">
        <v>27</v>
      </c>
      <c r="O968" s="86">
        <f t="shared" si="60"/>
        <v>0</v>
      </c>
      <c r="Q968" s="63"/>
      <c r="AD968" s="63"/>
    </row>
    <row r="969" spans="1:30" x14ac:dyDescent="0.25">
      <c r="A969" s="29">
        <f t="shared" ref="A969:A1032" si="61">IF($J$52-B969&gt;=0, 1, -1)</f>
        <v>-1</v>
      </c>
      <c r="B969" s="86">
        <v>897</v>
      </c>
      <c r="C969" s="86">
        <v>0</v>
      </c>
      <c r="D969" s="84">
        <f>IF(A969=1, VLOOKUP(E969,'K Bracing'!$A$1:$F$6,MATCH(F969,'K Bracing'!$A$1:'K Bracing'!$F$1,0),FALSE),99999)</f>
        <v>99999</v>
      </c>
      <c r="E969" s="86" t="s">
        <v>27</v>
      </c>
      <c r="F969" s="86" t="s">
        <v>27</v>
      </c>
      <c r="G969" s="86">
        <f t="shared" ref="G969:G1032" si="62">D969*A969*C969/$H$46</f>
        <v>0</v>
      </c>
      <c r="I969" s="29">
        <f t="shared" ref="I969:I1032" si="63">IF($J$54-J969&gt;=0, 1, -1)</f>
        <v>-1</v>
      </c>
      <c r="J969" s="86">
        <v>897</v>
      </c>
      <c r="K969" s="86">
        <v>0</v>
      </c>
      <c r="L969" s="84">
        <f>IF(I969=1,VLOOKUP(M969,'K Bracing'!$A$1:$F$6,MATCH(N969,'K Bracing'!$A$1:'K Bracing'!$F$1,0),FALSE), 99999)</f>
        <v>99999</v>
      </c>
      <c r="M969" s="86" t="s">
        <v>27</v>
      </c>
      <c r="N969" s="86" t="s">
        <v>27</v>
      </c>
      <c r="O969" s="86">
        <f t="shared" ref="O969:O1032" si="64">L969*K969*I969/$H$47</f>
        <v>0</v>
      </c>
      <c r="Q969" s="63"/>
      <c r="AD969" s="63"/>
    </row>
    <row r="970" spans="1:30" x14ac:dyDescent="0.25">
      <c r="A970" s="29">
        <f t="shared" si="61"/>
        <v>-1</v>
      </c>
      <c r="B970" s="86">
        <v>898</v>
      </c>
      <c r="C970" s="86">
        <v>0</v>
      </c>
      <c r="D970" s="84">
        <f>IF(A970=1, VLOOKUP(E970,'K Bracing'!$A$1:$F$6,MATCH(F970,'K Bracing'!$A$1:'K Bracing'!$F$1,0),FALSE),99999)</f>
        <v>99999</v>
      </c>
      <c r="E970" s="86" t="s">
        <v>27</v>
      </c>
      <c r="F970" s="86" t="s">
        <v>27</v>
      </c>
      <c r="G970" s="86">
        <f t="shared" si="62"/>
        <v>0</v>
      </c>
      <c r="I970" s="29">
        <f t="shared" si="63"/>
        <v>-1</v>
      </c>
      <c r="J970" s="86">
        <v>898</v>
      </c>
      <c r="K970" s="86">
        <v>0</v>
      </c>
      <c r="L970" s="84">
        <f>IF(I970=1,VLOOKUP(M970,'K Bracing'!$A$1:$F$6,MATCH(N970,'K Bracing'!$A$1:'K Bracing'!$F$1,0),FALSE), 99999)</f>
        <v>99999</v>
      </c>
      <c r="M970" s="86" t="s">
        <v>27</v>
      </c>
      <c r="N970" s="86" t="s">
        <v>27</v>
      </c>
      <c r="O970" s="86">
        <f t="shared" si="64"/>
        <v>0</v>
      </c>
      <c r="Q970" s="63"/>
      <c r="AD970" s="63"/>
    </row>
    <row r="971" spans="1:30" x14ac:dyDescent="0.25">
      <c r="A971" s="29">
        <f t="shared" si="61"/>
        <v>-1</v>
      </c>
      <c r="B971" s="86">
        <v>899</v>
      </c>
      <c r="C971" s="86">
        <v>0</v>
      </c>
      <c r="D971" s="84">
        <f>IF(A971=1, VLOOKUP(E971,'K Bracing'!$A$1:$F$6,MATCH(F971,'K Bracing'!$A$1:'K Bracing'!$F$1,0),FALSE),99999)</f>
        <v>99999</v>
      </c>
      <c r="E971" s="86" t="s">
        <v>27</v>
      </c>
      <c r="F971" s="86" t="s">
        <v>27</v>
      </c>
      <c r="G971" s="86">
        <f t="shared" si="62"/>
        <v>0</v>
      </c>
      <c r="I971" s="29">
        <f t="shared" si="63"/>
        <v>-1</v>
      </c>
      <c r="J971" s="86">
        <v>899</v>
      </c>
      <c r="K971" s="86">
        <v>0</v>
      </c>
      <c r="L971" s="84">
        <f>IF(I971=1,VLOOKUP(M971,'K Bracing'!$A$1:$F$6,MATCH(N971,'K Bracing'!$A$1:'K Bracing'!$F$1,0),FALSE), 99999)</f>
        <v>99999</v>
      </c>
      <c r="M971" s="86" t="s">
        <v>27</v>
      </c>
      <c r="N971" s="86" t="s">
        <v>27</v>
      </c>
      <c r="O971" s="86">
        <f t="shared" si="64"/>
        <v>0</v>
      </c>
      <c r="Q971" s="63"/>
      <c r="AD971" s="63"/>
    </row>
    <row r="972" spans="1:30" x14ac:dyDescent="0.25">
      <c r="A972" s="29">
        <f t="shared" si="61"/>
        <v>-1</v>
      </c>
      <c r="B972" s="86">
        <v>900</v>
      </c>
      <c r="C972" s="86">
        <v>0</v>
      </c>
      <c r="D972" s="84">
        <f>IF(A972=1, VLOOKUP(E972,'K Bracing'!$A$1:$F$6,MATCH(F972,'K Bracing'!$A$1:'K Bracing'!$F$1,0),FALSE),99999)</f>
        <v>99999</v>
      </c>
      <c r="E972" s="86" t="s">
        <v>27</v>
      </c>
      <c r="F972" s="86" t="s">
        <v>27</v>
      </c>
      <c r="G972" s="86">
        <f t="shared" si="62"/>
        <v>0</v>
      </c>
      <c r="I972" s="29">
        <f t="shared" si="63"/>
        <v>-1</v>
      </c>
      <c r="J972" s="86">
        <v>900</v>
      </c>
      <c r="K972" s="86">
        <v>0</v>
      </c>
      <c r="L972" s="84">
        <f>IF(I972=1,VLOOKUP(M972,'K Bracing'!$A$1:$F$6,MATCH(N972,'K Bracing'!$A$1:'K Bracing'!$F$1,0),FALSE), 99999)</f>
        <v>99999</v>
      </c>
      <c r="M972" s="86" t="s">
        <v>27</v>
      </c>
      <c r="N972" s="86" t="s">
        <v>27</v>
      </c>
      <c r="O972" s="86">
        <f t="shared" si="64"/>
        <v>0</v>
      </c>
      <c r="Q972" s="63"/>
      <c r="AD972" s="63"/>
    </row>
    <row r="973" spans="1:30" x14ac:dyDescent="0.25">
      <c r="A973" s="29">
        <f t="shared" si="61"/>
        <v>-1</v>
      </c>
      <c r="B973" s="86">
        <v>901</v>
      </c>
      <c r="C973" s="86">
        <v>0</v>
      </c>
      <c r="D973" s="84">
        <f>IF(A973=1, VLOOKUP(E973,'K Bracing'!$A$1:$F$6,MATCH(F973,'K Bracing'!$A$1:'K Bracing'!$F$1,0),FALSE),99999)</f>
        <v>99999</v>
      </c>
      <c r="E973" s="86" t="s">
        <v>27</v>
      </c>
      <c r="F973" s="86" t="s">
        <v>27</v>
      </c>
      <c r="G973" s="86">
        <f t="shared" si="62"/>
        <v>0</v>
      </c>
      <c r="I973" s="29">
        <f t="shared" si="63"/>
        <v>-1</v>
      </c>
      <c r="J973" s="86">
        <v>901</v>
      </c>
      <c r="K973" s="86">
        <v>0</v>
      </c>
      <c r="L973" s="84">
        <f>IF(I973=1,VLOOKUP(M973,'K Bracing'!$A$1:$F$6,MATCH(N973,'K Bracing'!$A$1:'K Bracing'!$F$1,0),FALSE), 99999)</f>
        <v>99999</v>
      </c>
      <c r="M973" s="86" t="s">
        <v>27</v>
      </c>
      <c r="N973" s="86" t="s">
        <v>27</v>
      </c>
      <c r="O973" s="86">
        <f t="shared" si="64"/>
        <v>0</v>
      </c>
      <c r="Q973" s="63"/>
      <c r="AD973" s="63"/>
    </row>
    <row r="974" spans="1:30" x14ac:dyDescent="0.25">
      <c r="A974" s="29">
        <f t="shared" si="61"/>
        <v>-1</v>
      </c>
      <c r="B974" s="86">
        <v>902</v>
      </c>
      <c r="C974" s="86">
        <v>0</v>
      </c>
      <c r="D974" s="84">
        <f>IF(A974=1, VLOOKUP(E974,'K Bracing'!$A$1:$F$6,MATCH(F974,'K Bracing'!$A$1:'K Bracing'!$F$1,0),FALSE),99999)</f>
        <v>99999</v>
      </c>
      <c r="E974" s="86" t="s">
        <v>27</v>
      </c>
      <c r="F974" s="86" t="s">
        <v>27</v>
      </c>
      <c r="G974" s="86">
        <f t="shared" si="62"/>
        <v>0</v>
      </c>
      <c r="I974" s="29">
        <f t="shared" si="63"/>
        <v>-1</v>
      </c>
      <c r="J974" s="86">
        <v>902</v>
      </c>
      <c r="K974" s="86">
        <v>0</v>
      </c>
      <c r="L974" s="84">
        <f>IF(I974=1,VLOOKUP(M974,'K Bracing'!$A$1:$F$6,MATCH(N974,'K Bracing'!$A$1:'K Bracing'!$F$1,0),FALSE), 99999)</f>
        <v>99999</v>
      </c>
      <c r="M974" s="86" t="s">
        <v>27</v>
      </c>
      <c r="N974" s="86" t="s">
        <v>27</v>
      </c>
      <c r="O974" s="86">
        <f t="shared" si="64"/>
        <v>0</v>
      </c>
      <c r="Q974" s="63"/>
      <c r="AD974" s="63"/>
    </row>
    <row r="975" spans="1:30" x14ac:dyDescent="0.25">
      <c r="A975" s="29">
        <f t="shared" si="61"/>
        <v>-1</v>
      </c>
      <c r="B975" s="86">
        <v>903</v>
      </c>
      <c r="C975" s="86">
        <v>0</v>
      </c>
      <c r="D975" s="84">
        <f>IF(A975=1, VLOOKUP(E975,'K Bracing'!$A$1:$F$6,MATCH(F975,'K Bracing'!$A$1:'K Bracing'!$F$1,0),FALSE),99999)</f>
        <v>99999</v>
      </c>
      <c r="E975" s="86" t="s">
        <v>27</v>
      </c>
      <c r="F975" s="86" t="s">
        <v>27</v>
      </c>
      <c r="G975" s="86">
        <f t="shared" si="62"/>
        <v>0</v>
      </c>
      <c r="I975" s="29">
        <f t="shared" si="63"/>
        <v>-1</v>
      </c>
      <c r="J975" s="86">
        <v>903</v>
      </c>
      <c r="K975" s="86">
        <v>0</v>
      </c>
      <c r="L975" s="84">
        <f>IF(I975=1,VLOOKUP(M975,'K Bracing'!$A$1:$F$6,MATCH(N975,'K Bracing'!$A$1:'K Bracing'!$F$1,0),FALSE), 99999)</f>
        <v>99999</v>
      </c>
      <c r="M975" s="86" t="s">
        <v>27</v>
      </c>
      <c r="N975" s="86" t="s">
        <v>27</v>
      </c>
      <c r="O975" s="86">
        <f t="shared" si="64"/>
        <v>0</v>
      </c>
      <c r="Q975" s="63"/>
      <c r="AD975" s="63"/>
    </row>
    <row r="976" spans="1:30" x14ac:dyDescent="0.25">
      <c r="A976" s="29">
        <f t="shared" si="61"/>
        <v>-1</v>
      </c>
      <c r="B976" s="86">
        <v>904</v>
      </c>
      <c r="C976" s="86">
        <v>0</v>
      </c>
      <c r="D976" s="84">
        <f>IF(A976=1, VLOOKUP(E976,'K Bracing'!$A$1:$F$6,MATCH(F976,'K Bracing'!$A$1:'K Bracing'!$F$1,0),FALSE),99999)</f>
        <v>99999</v>
      </c>
      <c r="E976" s="86" t="s">
        <v>27</v>
      </c>
      <c r="F976" s="86" t="s">
        <v>27</v>
      </c>
      <c r="G976" s="86">
        <f t="shared" si="62"/>
        <v>0</v>
      </c>
      <c r="I976" s="29">
        <f t="shared" si="63"/>
        <v>-1</v>
      </c>
      <c r="J976" s="86">
        <v>904</v>
      </c>
      <c r="K976" s="86">
        <v>0</v>
      </c>
      <c r="L976" s="84">
        <f>IF(I976=1,VLOOKUP(M976,'K Bracing'!$A$1:$F$6,MATCH(N976,'K Bracing'!$A$1:'K Bracing'!$F$1,0),FALSE), 99999)</f>
        <v>99999</v>
      </c>
      <c r="M976" s="86" t="s">
        <v>27</v>
      </c>
      <c r="N976" s="86" t="s">
        <v>27</v>
      </c>
      <c r="O976" s="86">
        <f t="shared" si="64"/>
        <v>0</v>
      </c>
      <c r="Q976" s="63"/>
      <c r="AD976" s="63"/>
    </row>
    <row r="977" spans="1:30" x14ac:dyDescent="0.25">
      <c r="A977" s="29">
        <f t="shared" si="61"/>
        <v>-1</v>
      </c>
      <c r="B977" s="86">
        <v>905</v>
      </c>
      <c r="C977" s="86">
        <v>0</v>
      </c>
      <c r="D977" s="84">
        <f>IF(A977=1, VLOOKUP(E977,'K Bracing'!$A$1:$F$6,MATCH(F977,'K Bracing'!$A$1:'K Bracing'!$F$1,0),FALSE),99999)</f>
        <v>99999</v>
      </c>
      <c r="E977" s="86" t="s">
        <v>27</v>
      </c>
      <c r="F977" s="86" t="s">
        <v>27</v>
      </c>
      <c r="G977" s="86">
        <f t="shared" si="62"/>
        <v>0</v>
      </c>
      <c r="I977" s="29">
        <f t="shared" si="63"/>
        <v>-1</v>
      </c>
      <c r="J977" s="86">
        <v>905</v>
      </c>
      <c r="K977" s="86">
        <v>0</v>
      </c>
      <c r="L977" s="84">
        <f>IF(I977=1,VLOOKUP(M977,'K Bracing'!$A$1:$F$6,MATCH(N977,'K Bracing'!$A$1:'K Bracing'!$F$1,0),FALSE), 99999)</f>
        <v>99999</v>
      </c>
      <c r="M977" s="86" t="s">
        <v>27</v>
      </c>
      <c r="N977" s="86" t="s">
        <v>27</v>
      </c>
      <c r="O977" s="86">
        <f t="shared" si="64"/>
        <v>0</v>
      </c>
      <c r="Q977" s="63"/>
      <c r="AD977" s="63"/>
    </row>
    <row r="978" spans="1:30" x14ac:dyDescent="0.25">
      <c r="A978" s="29">
        <f t="shared" si="61"/>
        <v>-1</v>
      </c>
      <c r="B978" s="86">
        <v>906</v>
      </c>
      <c r="C978" s="86">
        <v>0</v>
      </c>
      <c r="D978" s="84">
        <f>IF(A978=1, VLOOKUP(E978,'K Bracing'!$A$1:$F$6,MATCH(F978,'K Bracing'!$A$1:'K Bracing'!$F$1,0),FALSE),99999)</f>
        <v>99999</v>
      </c>
      <c r="E978" s="86" t="s">
        <v>27</v>
      </c>
      <c r="F978" s="86" t="s">
        <v>27</v>
      </c>
      <c r="G978" s="86">
        <f t="shared" si="62"/>
        <v>0</v>
      </c>
      <c r="I978" s="29">
        <f t="shared" si="63"/>
        <v>-1</v>
      </c>
      <c r="J978" s="86">
        <v>906</v>
      </c>
      <c r="K978" s="86">
        <v>0</v>
      </c>
      <c r="L978" s="84">
        <f>IF(I978=1,VLOOKUP(M978,'K Bracing'!$A$1:$F$6,MATCH(N978,'K Bracing'!$A$1:'K Bracing'!$F$1,0),FALSE), 99999)</f>
        <v>99999</v>
      </c>
      <c r="M978" s="86" t="s">
        <v>27</v>
      </c>
      <c r="N978" s="86" t="s">
        <v>27</v>
      </c>
      <c r="O978" s="86">
        <f t="shared" si="64"/>
        <v>0</v>
      </c>
      <c r="Q978" s="63"/>
      <c r="AD978" s="63"/>
    </row>
    <row r="979" spans="1:30" x14ac:dyDescent="0.25">
      <c r="A979" s="29">
        <f t="shared" si="61"/>
        <v>-1</v>
      </c>
      <c r="B979" s="86">
        <v>907</v>
      </c>
      <c r="C979" s="86">
        <v>0</v>
      </c>
      <c r="D979" s="84">
        <f>IF(A979=1, VLOOKUP(E979,'K Bracing'!$A$1:$F$6,MATCH(F979,'K Bracing'!$A$1:'K Bracing'!$F$1,0),FALSE),99999)</f>
        <v>99999</v>
      </c>
      <c r="E979" s="86" t="s">
        <v>27</v>
      </c>
      <c r="F979" s="86" t="s">
        <v>27</v>
      </c>
      <c r="G979" s="86">
        <f t="shared" si="62"/>
        <v>0</v>
      </c>
      <c r="I979" s="29">
        <f t="shared" si="63"/>
        <v>-1</v>
      </c>
      <c r="J979" s="86">
        <v>907</v>
      </c>
      <c r="K979" s="86">
        <v>0</v>
      </c>
      <c r="L979" s="84">
        <f>IF(I979=1,VLOOKUP(M979,'K Bracing'!$A$1:$F$6,MATCH(N979,'K Bracing'!$A$1:'K Bracing'!$F$1,0),FALSE), 99999)</f>
        <v>99999</v>
      </c>
      <c r="M979" s="86" t="s">
        <v>27</v>
      </c>
      <c r="N979" s="86" t="s">
        <v>27</v>
      </c>
      <c r="O979" s="86">
        <f t="shared" si="64"/>
        <v>0</v>
      </c>
      <c r="Q979" s="63"/>
      <c r="AD979" s="63"/>
    </row>
    <row r="980" spans="1:30" x14ac:dyDescent="0.25">
      <c r="A980" s="29">
        <f t="shared" si="61"/>
        <v>-1</v>
      </c>
      <c r="B980" s="86">
        <v>908</v>
      </c>
      <c r="C980" s="86">
        <v>0</v>
      </c>
      <c r="D980" s="84">
        <f>IF(A980=1, VLOOKUP(E980,'K Bracing'!$A$1:$F$6,MATCH(F980,'K Bracing'!$A$1:'K Bracing'!$F$1,0),FALSE),99999)</f>
        <v>99999</v>
      </c>
      <c r="E980" s="86" t="s">
        <v>27</v>
      </c>
      <c r="F980" s="86" t="s">
        <v>27</v>
      </c>
      <c r="G980" s="86">
        <f t="shared" si="62"/>
        <v>0</v>
      </c>
      <c r="I980" s="29">
        <f t="shared" si="63"/>
        <v>-1</v>
      </c>
      <c r="J980" s="86">
        <v>908</v>
      </c>
      <c r="K980" s="86">
        <v>0</v>
      </c>
      <c r="L980" s="84">
        <f>IF(I980=1,VLOOKUP(M980,'K Bracing'!$A$1:$F$6,MATCH(N980,'K Bracing'!$A$1:'K Bracing'!$F$1,0),FALSE), 99999)</f>
        <v>99999</v>
      </c>
      <c r="M980" s="86" t="s">
        <v>27</v>
      </c>
      <c r="N980" s="86" t="s">
        <v>27</v>
      </c>
      <c r="O980" s="86">
        <f t="shared" si="64"/>
        <v>0</v>
      </c>
      <c r="Q980" s="63"/>
      <c r="AD980" s="63"/>
    </row>
    <row r="981" spans="1:30" x14ac:dyDescent="0.25">
      <c r="A981" s="29">
        <f t="shared" si="61"/>
        <v>-1</v>
      </c>
      <c r="B981" s="86">
        <v>909</v>
      </c>
      <c r="C981" s="86">
        <v>0</v>
      </c>
      <c r="D981" s="84">
        <f>IF(A981=1, VLOOKUP(E981,'K Bracing'!$A$1:$F$6,MATCH(F981,'K Bracing'!$A$1:'K Bracing'!$F$1,0),FALSE),99999)</f>
        <v>99999</v>
      </c>
      <c r="E981" s="86" t="s">
        <v>27</v>
      </c>
      <c r="F981" s="86" t="s">
        <v>27</v>
      </c>
      <c r="G981" s="86">
        <f t="shared" si="62"/>
        <v>0</v>
      </c>
      <c r="I981" s="29">
        <f t="shared" si="63"/>
        <v>-1</v>
      </c>
      <c r="J981" s="86">
        <v>909</v>
      </c>
      <c r="K981" s="86">
        <v>0</v>
      </c>
      <c r="L981" s="84">
        <f>IF(I981=1,VLOOKUP(M981,'K Bracing'!$A$1:$F$6,MATCH(N981,'K Bracing'!$A$1:'K Bracing'!$F$1,0),FALSE), 99999)</f>
        <v>99999</v>
      </c>
      <c r="M981" s="86" t="s">
        <v>27</v>
      </c>
      <c r="N981" s="86" t="s">
        <v>27</v>
      </c>
      <c r="O981" s="86">
        <f t="shared" si="64"/>
        <v>0</v>
      </c>
      <c r="Q981" s="63"/>
      <c r="AD981" s="63"/>
    </row>
    <row r="982" spans="1:30" x14ac:dyDescent="0.25">
      <c r="A982" s="29">
        <f t="shared" si="61"/>
        <v>-1</v>
      </c>
      <c r="B982" s="86">
        <v>910</v>
      </c>
      <c r="C982" s="86">
        <v>0</v>
      </c>
      <c r="D982" s="84">
        <f>IF(A982=1, VLOOKUP(E982,'K Bracing'!$A$1:$F$6,MATCH(F982,'K Bracing'!$A$1:'K Bracing'!$F$1,0),FALSE),99999)</f>
        <v>99999</v>
      </c>
      <c r="E982" s="86" t="s">
        <v>27</v>
      </c>
      <c r="F982" s="86" t="s">
        <v>27</v>
      </c>
      <c r="G982" s="86">
        <f t="shared" si="62"/>
        <v>0</v>
      </c>
      <c r="I982" s="29">
        <f t="shared" si="63"/>
        <v>-1</v>
      </c>
      <c r="J982" s="86">
        <v>910</v>
      </c>
      <c r="K982" s="86">
        <v>0</v>
      </c>
      <c r="L982" s="84">
        <f>IF(I982=1,VLOOKUP(M982,'K Bracing'!$A$1:$F$6,MATCH(N982,'K Bracing'!$A$1:'K Bracing'!$F$1,0),FALSE), 99999)</f>
        <v>99999</v>
      </c>
      <c r="M982" s="86" t="s">
        <v>27</v>
      </c>
      <c r="N982" s="86" t="s">
        <v>27</v>
      </c>
      <c r="O982" s="86">
        <f t="shared" si="64"/>
        <v>0</v>
      </c>
      <c r="Q982" s="63"/>
      <c r="AD982" s="63"/>
    </row>
    <row r="983" spans="1:30" x14ac:dyDescent="0.25">
      <c r="A983" s="29">
        <f t="shared" si="61"/>
        <v>-1</v>
      </c>
      <c r="B983" s="86">
        <v>911</v>
      </c>
      <c r="C983" s="86">
        <v>0</v>
      </c>
      <c r="D983" s="84">
        <f>IF(A983=1, VLOOKUP(E983,'K Bracing'!$A$1:$F$6,MATCH(F983,'K Bracing'!$A$1:'K Bracing'!$F$1,0),FALSE),99999)</f>
        <v>99999</v>
      </c>
      <c r="E983" s="86" t="s">
        <v>27</v>
      </c>
      <c r="F983" s="86" t="s">
        <v>27</v>
      </c>
      <c r="G983" s="86">
        <f t="shared" si="62"/>
        <v>0</v>
      </c>
      <c r="I983" s="29">
        <f t="shared" si="63"/>
        <v>-1</v>
      </c>
      <c r="J983" s="86">
        <v>911</v>
      </c>
      <c r="K983" s="86">
        <v>0</v>
      </c>
      <c r="L983" s="84">
        <f>IF(I983=1,VLOOKUP(M983,'K Bracing'!$A$1:$F$6,MATCH(N983,'K Bracing'!$A$1:'K Bracing'!$F$1,0),FALSE), 99999)</f>
        <v>99999</v>
      </c>
      <c r="M983" s="86" t="s">
        <v>27</v>
      </c>
      <c r="N983" s="86" t="s">
        <v>27</v>
      </c>
      <c r="O983" s="86">
        <f t="shared" si="64"/>
        <v>0</v>
      </c>
      <c r="Q983" s="63"/>
      <c r="AD983" s="63"/>
    </row>
    <row r="984" spans="1:30" x14ac:dyDescent="0.25">
      <c r="A984" s="29">
        <f t="shared" si="61"/>
        <v>-1</v>
      </c>
      <c r="B984" s="86">
        <v>912</v>
      </c>
      <c r="C984" s="86">
        <v>0</v>
      </c>
      <c r="D984" s="84">
        <f>IF(A984=1, VLOOKUP(E984,'K Bracing'!$A$1:$F$6,MATCH(F984,'K Bracing'!$A$1:'K Bracing'!$F$1,0),FALSE),99999)</f>
        <v>99999</v>
      </c>
      <c r="E984" s="86" t="s">
        <v>27</v>
      </c>
      <c r="F984" s="86" t="s">
        <v>27</v>
      </c>
      <c r="G984" s="86">
        <f t="shared" si="62"/>
        <v>0</v>
      </c>
      <c r="I984" s="29">
        <f t="shared" si="63"/>
        <v>-1</v>
      </c>
      <c r="J984" s="86">
        <v>912</v>
      </c>
      <c r="K984" s="86">
        <v>0</v>
      </c>
      <c r="L984" s="84">
        <f>IF(I984=1,VLOOKUP(M984,'K Bracing'!$A$1:$F$6,MATCH(N984,'K Bracing'!$A$1:'K Bracing'!$F$1,0),FALSE), 99999)</f>
        <v>99999</v>
      </c>
      <c r="M984" s="86" t="s">
        <v>27</v>
      </c>
      <c r="N984" s="86" t="s">
        <v>27</v>
      </c>
      <c r="O984" s="86">
        <f t="shared" si="64"/>
        <v>0</v>
      </c>
      <c r="Q984" s="63"/>
      <c r="AD984" s="63"/>
    </row>
    <row r="985" spans="1:30" x14ac:dyDescent="0.25">
      <c r="A985" s="29">
        <f t="shared" si="61"/>
        <v>-1</v>
      </c>
      <c r="B985" s="86">
        <v>913</v>
      </c>
      <c r="C985" s="86">
        <v>0</v>
      </c>
      <c r="D985" s="84">
        <f>IF(A985=1, VLOOKUP(E985,'K Bracing'!$A$1:$F$6,MATCH(F985,'K Bracing'!$A$1:'K Bracing'!$F$1,0),FALSE),99999)</f>
        <v>99999</v>
      </c>
      <c r="E985" s="86" t="s">
        <v>27</v>
      </c>
      <c r="F985" s="86" t="s">
        <v>27</v>
      </c>
      <c r="G985" s="86">
        <f t="shared" si="62"/>
        <v>0</v>
      </c>
      <c r="I985" s="29">
        <f t="shared" si="63"/>
        <v>-1</v>
      </c>
      <c r="J985" s="86">
        <v>913</v>
      </c>
      <c r="K985" s="86">
        <v>0</v>
      </c>
      <c r="L985" s="84">
        <f>IF(I985=1,VLOOKUP(M985,'K Bracing'!$A$1:$F$6,MATCH(N985,'K Bracing'!$A$1:'K Bracing'!$F$1,0),FALSE), 99999)</f>
        <v>99999</v>
      </c>
      <c r="M985" s="86" t="s">
        <v>27</v>
      </c>
      <c r="N985" s="86" t="s">
        <v>27</v>
      </c>
      <c r="O985" s="86">
        <f t="shared" si="64"/>
        <v>0</v>
      </c>
      <c r="Q985" s="63"/>
      <c r="AD985" s="63"/>
    </row>
    <row r="986" spans="1:30" x14ac:dyDescent="0.25">
      <c r="A986" s="29">
        <f t="shared" si="61"/>
        <v>-1</v>
      </c>
      <c r="B986" s="86">
        <v>914</v>
      </c>
      <c r="C986" s="86">
        <v>0</v>
      </c>
      <c r="D986" s="84">
        <f>IF(A986=1, VLOOKUP(E986,'K Bracing'!$A$1:$F$6,MATCH(F986,'K Bracing'!$A$1:'K Bracing'!$F$1,0),FALSE),99999)</f>
        <v>99999</v>
      </c>
      <c r="E986" s="86" t="s">
        <v>27</v>
      </c>
      <c r="F986" s="86" t="s">
        <v>27</v>
      </c>
      <c r="G986" s="86">
        <f t="shared" si="62"/>
        <v>0</v>
      </c>
      <c r="I986" s="29">
        <f t="shared" si="63"/>
        <v>-1</v>
      </c>
      <c r="J986" s="86">
        <v>914</v>
      </c>
      <c r="K986" s="86">
        <v>0</v>
      </c>
      <c r="L986" s="84">
        <f>IF(I986=1,VLOOKUP(M986,'K Bracing'!$A$1:$F$6,MATCH(N986,'K Bracing'!$A$1:'K Bracing'!$F$1,0),FALSE), 99999)</f>
        <v>99999</v>
      </c>
      <c r="M986" s="86" t="s">
        <v>27</v>
      </c>
      <c r="N986" s="86" t="s">
        <v>27</v>
      </c>
      <c r="O986" s="86">
        <f t="shared" si="64"/>
        <v>0</v>
      </c>
      <c r="Q986" s="63"/>
      <c r="AD986" s="63"/>
    </row>
    <row r="987" spans="1:30" x14ac:dyDescent="0.25">
      <c r="A987" s="29">
        <f t="shared" si="61"/>
        <v>-1</v>
      </c>
      <c r="B987" s="86">
        <v>915</v>
      </c>
      <c r="C987" s="86">
        <v>0</v>
      </c>
      <c r="D987" s="84">
        <f>IF(A987=1, VLOOKUP(E987,'K Bracing'!$A$1:$F$6,MATCH(F987,'K Bracing'!$A$1:'K Bracing'!$F$1,0),FALSE),99999)</f>
        <v>99999</v>
      </c>
      <c r="E987" s="86" t="s">
        <v>27</v>
      </c>
      <c r="F987" s="86" t="s">
        <v>27</v>
      </c>
      <c r="G987" s="86">
        <f t="shared" si="62"/>
        <v>0</v>
      </c>
      <c r="I987" s="29">
        <f t="shared" si="63"/>
        <v>-1</v>
      </c>
      <c r="J987" s="86">
        <v>915</v>
      </c>
      <c r="K987" s="86">
        <v>0</v>
      </c>
      <c r="L987" s="84">
        <f>IF(I987=1,VLOOKUP(M987,'K Bracing'!$A$1:$F$6,MATCH(N987,'K Bracing'!$A$1:'K Bracing'!$F$1,0),FALSE), 99999)</f>
        <v>99999</v>
      </c>
      <c r="M987" s="86" t="s">
        <v>27</v>
      </c>
      <c r="N987" s="86" t="s">
        <v>27</v>
      </c>
      <c r="O987" s="86">
        <f t="shared" si="64"/>
        <v>0</v>
      </c>
      <c r="Q987" s="63"/>
      <c r="AD987" s="63"/>
    </row>
    <row r="988" spans="1:30" x14ac:dyDescent="0.25">
      <c r="A988" s="29">
        <f t="shared" si="61"/>
        <v>-1</v>
      </c>
      <c r="B988" s="86">
        <v>916</v>
      </c>
      <c r="C988" s="86">
        <v>0</v>
      </c>
      <c r="D988" s="84">
        <f>IF(A988=1, VLOOKUP(E988,'K Bracing'!$A$1:$F$6,MATCH(F988,'K Bracing'!$A$1:'K Bracing'!$F$1,0),FALSE),99999)</f>
        <v>99999</v>
      </c>
      <c r="E988" s="86" t="s">
        <v>27</v>
      </c>
      <c r="F988" s="86" t="s">
        <v>27</v>
      </c>
      <c r="G988" s="86">
        <f t="shared" si="62"/>
        <v>0</v>
      </c>
      <c r="I988" s="29">
        <f t="shared" si="63"/>
        <v>-1</v>
      </c>
      <c r="J988" s="86">
        <v>916</v>
      </c>
      <c r="K988" s="86">
        <v>0</v>
      </c>
      <c r="L988" s="84">
        <f>IF(I988=1,VLOOKUP(M988,'K Bracing'!$A$1:$F$6,MATCH(N988,'K Bracing'!$A$1:'K Bracing'!$F$1,0),FALSE), 99999)</f>
        <v>99999</v>
      </c>
      <c r="M988" s="86" t="s">
        <v>27</v>
      </c>
      <c r="N988" s="86" t="s">
        <v>27</v>
      </c>
      <c r="O988" s="86">
        <f t="shared" si="64"/>
        <v>0</v>
      </c>
      <c r="Q988" s="63"/>
      <c r="AD988" s="63"/>
    </row>
    <row r="989" spans="1:30" x14ac:dyDescent="0.25">
      <c r="A989" s="29">
        <f t="shared" si="61"/>
        <v>-1</v>
      </c>
      <c r="B989" s="86">
        <v>917</v>
      </c>
      <c r="C989" s="86">
        <v>0</v>
      </c>
      <c r="D989" s="84">
        <f>IF(A989=1, VLOOKUP(E989,'K Bracing'!$A$1:$F$6,MATCH(F989,'K Bracing'!$A$1:'K Bracing'!$F$1,0),FALSE),99999)</f>
        <v>99999</v>
      </c>
      <c r="E989" s="86" t="s">
        <v>27</v>
      </c>
      <c r="F989" s="86" t="s">
        <v>27</v>
      </c>
      <c r="G989" s="86">
        <f t="shared" si="62"/>
        <v>0</v>
      </c>
      <c r="I989" s="29">
        <f t="shared" si="63"/>
        <v>-1</v>
      </c>
      <c r="J989" s="86">
        <v>917</v>
      </c>
      <c r="K989" s="86">
        <v>0</v>
      </c>
      <c r="L989" s="84">
        <f>IF(I989=1,VLOOKUP(M989,'K Bracing'!$A$1:$F$6,MATCH(N989,'K Bracing'!$A$1:'K Bracing'!$F$1,0),FALSE), 99999)</f>
        <v>99999</v>
      </c>
      <c r="M989" s="86" t="s">
        <v>27</v>
      </c>
      <c r="N989" s="86" t="s">
        <v>27</v>
      </c>
      <c r="O989" s="86">
        <f t="shared" si="64"/>
        <v>0</v>
      </c>
      <c r="Q989" s="63"/>
      <c r="AD989" s="63"/>
    </row>
    <row r="990" spans="1:30" x14ac:dyDescent="0.25">
      <c r="A990" s="29">
        <f t="shared" si="61"/>
        <v>-1</v>
      </c>
      <c r="B990" s="86">
        <v>918</v>
      </c>
      <c r="C990" s="86">
        <v>0</v>
      </c>
      <c r="D990" s="84">
        <f>IF(A990=1, VLOOKUP(E990,'K Bracing'!$A$1:$F$6,MATCH(F990,'K Bracing'!$A$1:'K Bracing'!$F$1,0),FALSE),99999)</f>
        <v>99999</v>
      </c>
      <c r="E990" s="86" t="s">
        <v>27</v>
      </c>
      <c r="F990" s="86" t="s">
        <v>27</v>
      </c>
      <c r="G990" s="86">
        <f t="shared" si="62"/>
        <v>0</v>
      </c>
      <c r="I990" s="29">
        <f t="shared" si="63"/>
        <v>-1</v>
      </c>
      <c r="J990" s="86">
        <v>918</v>
      </c>
      <c r="K990" s="86">
        <v>0</v>
      </c>
      <c r="L990" s="84">
        <f>IF(I990=1,VLOOKUP(M990,'K Bracing'!$A$1:$F$6,MATCH(N990,'K Bracing'!$A$1:'K Bracing'!$F$1,0),FALSE), 99999)</f>
        <v>99999</v>
      </c>
      <c r="M990" s="86" t="s">
        <v>27</v>
      </c>
      <c r="N990" s="86" t="s">
        <v>27</v>
      </c>
      <c r="O990" s="86">
        <f t="shared" si="64"/>
        <v>0</v>
      </c>
      <c r="Q990" s="63"/>
      <c r="AD990" s="63"/>
    </row>
    <row r="991" spans="1:30" x14ac:dyDescent="0.25">
      <c r="A991" s="29">
        <f t="shared" si="61"/>
        <v>-1</v>
      </c>
      <c r="B991" s="86">
        <v>919</v>
      </c>
      <c r="C991" s="86">
        <v>0</v>
      </c>
      <c r="D991" s="84">
        <f>IF(A991=1, VLOOKUP(E991,'K Bracing'!$A$1:$F$6,MATCH(F991,'K Bracing'!$A$1:'K Bracing'!$F$1,0),FALSE),99999)</f>
        <v>99999</v>
      </c>
      <c r="E991" s="86" t="s">
        <v>27</v>
      </c>
      <c r="F991" s="86" t="s">
        <v>27</v>
      </c>
      <c r="G991" s="86">
        <f t="shared" si="62"/>
        <v>0</v>
      </c>
      <c r="I991" s="29">
        <f t="shared" si="63"/>
        <v>-1</v>
      </c>
      <c r="J991" s="86">
        <v>919</v>
      </c>
      <c r="K991" s="86">
        <v>0</v>
      </c>
      <c r="L991" s="84">
        <f>IF(I991=1,VLOOKUP(M991,'K Bracing'!$A$1:$F$6,MATCH(N991,'K Bracing'!$A$1:'K Bracing'!$F$1,0),FALSE), 99999)</f>
        <v>99999</v>
      </c>
      <c r="M991" s="86" t="s">
        <v>27</v>
      </c>
      <c r="N991" s="86" t="s">
        <v>27</v>
      </c>
      <c r="O991" s="86">
        <f t="shared" si="64"/>
        <v>0</v>
      </c>
      <c r="Q991" s="63"/>
      <c r="AD991" s="63"/>
    </row>
    <row r="992" spans="1:30" x14ac:dyDescent="0.25">
      <c r="A992" s="29">
        <f t="shared" si="61"/>
        <v>-1</v>
      </c>
      <c r="B992" s="86">
        <v>920</v>
      </c>
      <c r="C992" s="86">
        <v>0</v>
      </c>
      <c r="D992" s="84">
        <f>IF(A992=1, VLOOKUP(E992,'K Bracing'!$A$1:$F$6,MATCH(F992,'K Bracing'!$A$1:'K Bracing'!$F$1,0),FALSE),99999)</f>
        <v>99999</v>
      </c>
      <c r="E992" s="86" t="s">
        <v>27</v>
      </c>
      <c r="F992" s="86" t="s">
        <v>27</v>
      </c>
      <c r="G992" s="86">
        <f t="shared" si="62"/>
        <v>0</v>
      </c>
      <c r="I992" s="29">
        <f t="shared" si="63"/>
        <v>-1</v>
      </c>
      <c r="J992" s="86">
        <v>920</v>
      </c>
      <c r="K992" s="86">
        <v>0</v>
      </c>
      <c r="L992" s="84">
        <f>IF(I992=1,VLOOKUP(M992,'K Bracing'!$A$1:$F$6,MATCH(N992,'K Bracing'!$A$1:'K Bracing'!$F$1,0),FALSE), 99999)</f>
        <v>99999</v>
      </c>
      <c r="M992" s="86" t="s">
        <v>27</v>
      </c>
      <c r="N992" s="86" t="s">
        <v>27</v>
      </c>
      <c r="O992" s="86">
        <f t="shared" si="64"/>
        <v>0</v>
      </c>
      <c r="Q992" s="63"/>
      <c r="AD992" s="63"/>
    </row>
    <row r="993" spans="1:30" x14ac:dyDescent="0.25">
      <c r="A993" s="29">
        <f t="shared" si="61"/>
        <v>-1</v>
      </c>
      <c r="B993" s="86">
        <v>921</v>
      </c>
      <c r="C993" s="86">
        <v>0</v>
      </c>
      <c r="D993" s="84">
        <f>IF(A993=1, VLOOKUP(E993,'K Bracing'!$A$1:$F$6,MATCH(F993,'K Bracing'!$A$1:'K Bracing'!$F$1,0),FALSE),99999)</f>
        <v>99999</v>
      </c>
      <c r="E993" s="86" t="s">
        <v>27</v>
      </c>
      <c r="F993" s="86" t="s">
        <v>27</v>
      </c>
      <c r="G993" s="86">
        <f t="shared" si="62"/>
        <v>0</v>
      </c>
      <c r="I993" s="29">
        <f t="shared" si="63"/>
        <v>-1</v>
      </c>
      <c r="J993" s="86">
        <v>921</v>
      </c>
      <c r="K993" s="86">
        <v>0</v>
      </c>
      <c r="L993" s="84">
        <f>IF(I993=1,VLOOKUP(M993,'K Bracing'!$A$1:$F$6,MATCH(N993,'K Bracing'!$A$1:'K Bracing'!$F$1,0),FALSE), 99999)</f>
        <v>99999</v>
      </c>
      <c r="M993" s="86" t="s">
        <v>27</v>
      </c>
      <c r="N993" s="86" t="s">
        <v>27</v>
      </c>
      <c r="O993" s="86">
        <f t="shared" si="64"/>
        <v>0</v>
      </c>
      <c r="Q993" s="63"/>
      <c r="AD993" s="63"/>
    </row>
    <row r="994" spans="1:30" x14ac:dyDescent="0.25">
      <c r="A994" s="29">
        <f t="shared" si="61"/>
        <v>-1</v>
      </c>
      <c r="B994" s="86">
        <v>922</v>
      </c>
      <c r="C994" s="86">
        <v>0</v>
      </c>
      <c r="D994" s="84">
        <f>IF(A994=1, VLOOKUP(E994,'K Bracing'!$A$1:$F$6,MATCH(F994,'K Bracing'!$A$1:'K Bracing'!$F$1,0),FALSE),99999)</f>
        <v>99999</v>
      </c>
      <c r="E994" s="86" t="s">
        <v>27</v>
      </c>
      <c r="F994" s="86" t="s">
        <v>27</v>
      </c>
      <c r="G994" s="86">
        <f t="shared" si="62"/>
        <v>0</v>
      </c>
      <c r="I994" s="29">
        <f t="shared" si="63"/>
        <v>-1</v>
      </c>
      <c r="J994" s="86">
        <v>922</v>
      </c>
      <c r="K994" s="86">
        <v>0</v>
      </c>
      <c r="L994" s="84">
        <f>IF(I994=1,VLOOKUP(M994,'K Bracing'!$A$1:$F$6,MATCH(N994,'K Bracing'!$A$1:'K Bracing'!$F$1,0),FALSE), 99999)</f>
        <v>99999</v>
      </c>
      <c r="M994" s="86" t="s">
        <v>27</v>
      </c>
      <c r="N994" s="86" t="s">
        <v>27</v>
      </c>
      <c r="O994" s="86">
        <f t="shared" si="64"/>
        <v>0</v>
      </c>
      <c r="Q994" s="63"/>
      <c r="AD994" s="63"/>
    </row>
    <row r="995" spans="1:30" x14ac:dyDescent="0.25">
      <c r="A995" s="29">
        <f t="shared" si="61"/>
        <v>-1</v>
      </c>
      <c r="B995" s="86">
        <v>923</v>
      </c>
      <c r="C995" s="86">
        <v>0</v>
      </c>
      <c r="D995" s="84">
        <f>IF(A995=1, VLOOKUP(E995,'K Bracing'!$A$1:$F$6,MATCH(F995,'K Bracing'!$A$1:'K Bracing'!$F$1,0),FALSE),99999)</f>
        <v>99999</v>
      </c>
      <c r="E995" s="86" t="s">
        <v>27</v>
      </c>
      <c r="F995" s="86" t="s">
        <v>27</v>
      </c>
      <c r="G995" s="86">
        <f t="shared" si="62"/>
        <v>0</v>
      </c>
      <c r="I995" s="29">
        <f t="shared" si="63"/>
        <v>-1</v>
      </c>
      <c r="J995" s="86">
        <v>923</v>
      </c>
      <c r="K995" s="86">
        <v>0</v>
      </c>
      <c r="L995" s="84">
        <f>IF(I995=1,VLOOKUP(M995,'K Bracing'!$A$1:$F$6,MATCH(N995,'K Bracing'!$A$1:'K Bracing'!$F$1,0),FALSE), 99999)</f>
        <v>99999</v>
      </c>
      <c r="M995" s="86" t="s">
        <v>27</v>
      </c>
      <c r="N995" s="86" t="s">
        <v>27</v>
      </c>
      <c r="O995" s="86">
        <f t="shared" si="64"/>
        <v>0</v>
      </c>
      <c r="Q995" s="63"/>
      <c r="AD995" s="63"/>
    </row>
    <row r="996" spans="1:30" x14ac:dyDescent="0.25">
      <c r="A996" s="29">
        <f t="shared" si="61"/>
        <v>-1</v>
      </c>
      <c r="B996" s="86">
        <v>924</v>
      </c>
      <c r="C996" s="86">
        <v>0</v>
      </c>
      <c r="D996" s="84">
        <f>IF(A996=1, VLOOKUP(E996,'K Bracing'!$A$1:$F$6,MATCH(F996,'K Bracing'!$A$1:'K Bracing'!$F$1,0),FALSE),99999)</f>
        <v>99999</v>
      </c>
      <c r="E996" s="86" t="s">
        <v>27</v>
      </c>
      <c r="F996" s="86" t="s">
        <v>27</v>
      </c>
      <c r="G996" s="86">
        <f t="shared" si="62"/>
        <v>0</v>
      </c>
      <c r="I996" s="29">
        <f t="shared" si="63"/>
        <v>-1</v>
      </c>
      <c r="J996" s="86">
        <v>924</v>
      </c>
      <c r="K996" s="86">
        <v>0</v>
      </c>
      <c r="L996" s="84">
        <f>IF(I996=1,VLOOKUP(M996,'K Bracing'!$A$1:$F$6,MATCH(N996,'K Bracing'!$A$1:'K Bracing'!$F$1,0),FALSE), 99999)</f>
        <v>99999</v>
      </c>
      <c r="M996" s="86" t="s">
        <v>27</v>
      </c>
      <c r="N996" s="86" t="s">
        <v>27</v>
      </c>
      <c r="O996" s="86">
        <f t="shared" si="64"/>
        <v>0</v>
      </c>
      <c r="Q996" s="63"/>
      <c r="AD996" s="63"/>
    </row>
    <row r="997" spans="1:30" x14ac:dyDescent="0.25">
      <c r="A997" s="29">
        <f t="shared" si="61"/>
        <v>-1</v>
      </c>
      <c r="B997" s="86">
        <v>925</v>
      </c>
      <c r="C997" s="86">
        <v>0</v>
      </c>
      <c r="D997" s="84">
        <f>IF(A997=1, VLOOKUP(E997,'K Bracing'!$A$1:$F$6,MATCH(F997,'K Bracing'!$A$1:'K Bracing'!$F$1,0),FALSE),99999)</f>
        <v>99999</v>
      </c>
      <c r="E997" s="86" t="s">
        <v>27</v>
      </c>
      <c r="F997" s="86" t="s">
        <v>27</v>
      </c>
      <c r="G997" s="86">
        <f t="shared" si="62"/>
        <v>0</v>
      </c>
      <c r="I997" s="29">
        <f t="shared" si="63"/>
        <v>-1</v>
      </c>
      <c r="J997" s="86">
        <v>925</v>
      </c>
      <c r="K997" s="86">
        <v>0</v>
      </c>
      <c r="L997" s="84">
        <f>IF(I997=1,VLOOKUP(M997,'K Bracing'!$A$1:$F$6,MATCH(N997,'K Bracing'!$A$1:'K Bracing'!$F$1,0),FALSE), 99999)</f>
        <v>99999</v>
      </c>
      <c r="M997" s="86" t="s">
        <v>27</v>
      </c>
      <c r="N997" s="86" t="s">
        <v>27</v>
      </c>
      <c r="O997" s="86">
        <f t="shared" si="64"/>
        <v>0</v>
      </c>
      <c r="Q997" s="63"/>
      <c r="AD997" s="63"/>
    </row>
    <row r="998" spans="1:30" x14ac:dyDescent="0.25">
      <c r="A998" s="29">
        <f t="shared" si="61"/>
        <v>-1</v>
      </c>
      <c r="B998" s="86">
        <v>926</v>
      </c>
      <c r="C998" s="86">
        <v>0</v>
      </c>
      <c r="D998" s="84">
        <f>IF(A998=1, VLOOKUP(E998,'K Bracing'!$A$1:$F$6,MATCH(F998,'K Bracing'!$A$1:'K Bracing'!$F$1,0),FALSE),99999)</f>
        <v>99999</v>
      </c>
      <c r="E998" s="86" t="s">
        <v>27</v>
      </c>
      <c r="F998" s="86" t="s">
        <v>27</v>
      </c>
      <c r="G998" s="86">
        <f t="shared" si="62"/>
        <v>0</v>
      </c>
      <c r="I998" s="29">
        <f t="shared" si="63"/>
        <v>-1</v>
      </c>
      <c r="J998" s="86">
        <v>926</v>
      </c>
      <c r="K998" s="86">
        <v>0</v>
      </c>
      <c r="L998" s="84">
        <f>IF(I998=1,VLOOKUP(M998,'K Bracing'!$A$1:$F$6,MATCH(N998,'K Bracing'!$A$1:'K Bracing'!$F$1,0),FALSE), 99999)</f>
        <v>99999</v>
      </c>
      <c r="M998" s="86" t="s">
        <v>27</v>
      </c>
      <c r="N998" s="86" t="s">
        <v>27</v>
      </c>
      <c r="O998" s="86">
        <f t="shared" si="64"/>
        <v>0</v>
      </c>
      <c r="Q998" s="63"/>
      <c r="AD998" s="63"/>
    </row>
    <row r="999" spans="1:30" x14ac:dyDescent="0.25">
      <c r="A999" s="29">
        <f t="shared" si="61"/>
        <v>-1</v>
      </c>
      <c r="B999" s="86">
        <v>927</v>
      </c>
      <c r="C999" s="86">
        <v>0</v>
      </c>
      <c r="D999" s="84">
        <f>IF(A999=1, VLOOKUP(E999,'K Bracing'!$A$1:$F$6,MATCH(F999,'K Bracing'!$A$1:'K Bracing'!$F$1,0),FALSE),99999)</f>
        <v>99999</v>
      </c>
      <c r="E999" s="86" t="s">
        <v>27</v>
      </c>
      <c r="F999" s="86" t="s">
        <v>27</v>
      </c>
      <c r="G999" s="86">
        <f t="shared" si="62"/>
        <v>0</v>
      </c>
      <c r="I999" s="29">
        <f t="shared" si="63"/>
        <v>-1</v>
      </c>
      <c r="J999" s="86">
        <v>927</v>
      </c>
      <c r="K999" s="86">
        <v>0</v>
      </c>
      <c r="L999" s="84">
        <f>IF(I999=1,VLOOKUP(M999,'K Bracing'!$A$1:$F$6,MATCH(N999,'K Bracing'!$A$1:'K Bracing'!$F$1,0),FALSE), 99999)</f>
        <v>99999</v>
      </c>
      <c r="M999" s="86" t="s">
        <v>27</v>
      </c>
      <c r="N999" s="86" t="s">
        <v>27</v>
      </c>
      <c r="O999" s="86">
        <f t="shared" si="64"/>
        <v>0</v>
      </c>
      <c r="Q999" s="63"/>
      <c r="AD999" s="63"/>
    </row>
    <row r="1000" spans="1:30" x14ac:dyDescent="0.25">
      <c r="A1000" s="29">
        <f t="shared" si="61"/>
        <v>-1</v>
      </c>
      <c r="B1000" s="86">
        <v>928</v>
      </c>
      <c r="C1000" s="86">
        <v>0</v>
      </c>
      <c r="D1000" s="84">
        <f>IF(A1000=1, VLOOKUP(E1000,'K Bracing'!$A$1:$F$6,MATCH(F1000,'K Bracing'!$A$1:'K Bracing'!$F$1,0),FALSE),99999)</f>
        <v>99999</v>
      </c>
      <c r="E1000" s="86" t="s">
        <v>27</v>
      </c>
      <c r="F1000" s="86" t="s">
        <v>27</v>
      </c>
      <c r="G1000" s="86">
        <f t="shared" si="62"/>
        <v>0</v>
      </c>
      <c r="I1000" s="29">
        <f t="shared" si="63"/>
        <v>-1</v>
      </c>
      <c r="J1000" s="86">
        <v>928</v>
      </c>
      <c r="K1000" s="86">
        <v>0</v>
      </c>
      <c r="L1000" s="84">
        <f>IF(I1000=1,VLOOKUP(M1000,'K Bracing'!$A$1:$F$6,MATCH(N1000,'K Bracing'!$A$1:'K Bracing'!$F$1,0),FALSE), 99999)</f>
        <v>99999</v>
      </c>
      <c r="M1000" s="86" t="s">
        <v>27</v>
      </c>
      <c r="N1000" s="86" t="s">
        <v>27</v>
      </c>
      <c r="O1000" s="86">
        <f t="shared" si="64"/>
        <v>0</v>
      </c>
      <c r="Q1000" s="63"/>
      <c r="AD1000" s="63"/>
    </row>
    <row r="1001" spans="1:30" x14ac:dyDescent="0.25">
      <c r="A1001" s="29">
        <f t="shared" si="61"/>
        <v>-1</v>
      </c>
      <c r="B1001" s="86">
        <v>929</v>
      </c>
      <c r="C1001" s="86">
        <v>0</v>
      </c>
      <c r="D1001" s="84">
        <f>IF(A1001=1, VLOOKUP(E1001,'K Bracing'!$A$1:$F$6,MATCH(F1001,'K Bracing'!$A$1:'K Bracing'!$F$1,0),FALSE),99999)</f>
        <v>99999</v>
      </c>
      <c r="E1001" s="86" t="s">
        <v>27</v>
      </c>
      <c r="F1001" s="86" t="s">
        <v>27</v>
      </c>
      <c r="G1001" s="86">
        <f t="shared" si="62"/>
        <v>0</v>
      </c>
      <c r="I1001" s="29">
        <f t="shared" si="63"/>
        <v>-1</v>
      </c>
      <c r="J1001" s="86">
        <v>929</v>
      </c>
      <c r="K1001" s="86">
        <v>0</v>
      </c>
      <c r="L1001" s="84">
        <f>IF(I1001=1,VLOOKUP(M1001,'K Bracing'!$A$1:$F$6,MATCH(N1001,'K Bracing'!$A$1:'K Bracing'!$F$1,0),FALSE), 99999)</f>
        <v>99999</v>
      </c>
      <c r="M1001" s="86" t="s">
        <v>27</v>
      </c>
      <c r="N1001" s="86" t="s">
        <v>27</v>
      </c>
      <c r="O1001" s="86">
        <f t="shared" si="64"/>
        <v>0</v>
      </c>
      <c r="Q1001" s="63"/>
      <c r="AD1001" s="63"/>
    </row>
    <row r="1002" spans="1:30" x14ac:dyDescent="0.25">
      <c r="A1002" s="29">
        <f t="shared" si="61"/>
        <v>-1</v>
      </c>
      <c r="B1002" s="86">
        <v>930</v>
      </c>
      <c r="C1002" s="86">
        <v>0</v>
      </c>
      <c r="D1002" s="84">
        <f>IF(A1002=1, VLOOKUP(E1002,'K Bracing'!$A$1:$F$6,MATCH(F1002,'K Bracing'!$A$1:'K Bracing'!$F$1,0),FALSE),99999)</f>
        <v>99999</v>
      </c>
      <c r="E1002" s="86" t="s">
        <v>27</v>
      </c>
      <c r="F1002" s="86" t="s">
        <v>27</v>
      </c>
      <c r="G1002" s="86">
        <f t="shared" si="62"/>
        <v>0</v>
      </c>
      <c r="I1002" s="29">
        <f t="shared" si="63"/>
        <v>-1</v>
      </c>
      <c r="J1002" s="86">
        <v>930</v>
      </c>
      <c r="K1002" s="86">
        <v>0</v>
      </c>
      <c r="L1002" s="84">
        <f>IF(I1002=1,VLOOKUP(M1002,'K Bracing'!$A$1:$F$6,MATCH(N1002,'K Bracing'!$A$1:'K Bracing'!$F$1,0),FALSE), 99999)</f>
        <v>99999</v>
      </c>
      <c r="M1002" s="86" t="s">
        <v>27</v>
      </c>
      <c r="N1002" s="86" t="s">
        <v>27</v>
      </c>
      <c r="O1002" s="86">
        <f t="shared" si="64"/>
        <v>0</v>
      </c>
      <c r="Q1002" s="63"/>
      <c r="AD1002" s="63"/>
    </row>
    <row r="1003" spans="1:30" x14ac:dyDescent="0.25">
      <c r="A1003" s="29">
        <f t="shared" si="61"/>
        <v>-1</v>
      </c>
      <c r="B1003" s="86">
        <v>931</v>
      </c>
      <c r="C1003" s="86">
        <v>0</v>
      </c>
      <c r="D1003" s="84">
        <f>IF(A1003=1, VLOOKUP(E1003,'K Bracing'!$A$1:$F$6,MATCH(F1003,'K Bracing'!$A$1:'K Bracing'!$F$1,0),FALSE),99999)</f>
        <v>99999</v>
      </c>
      <c r="E1003" s="86" t="s">
        <v>27</v>
      </c>
      <c r="F1003" s="86" t="s">
        <v>27</v>
      </c>
      <c r="G1003" s="86">
        <f t="shared" si="62"/>
        <v>0</v>
      </c>
      <c r="I1003" s="29">
        <f t="shared" si="63"/>
        <v>-1</v>
      </c>
      <c r="J1003" s="86">
        <v>931</v>
      </c>
      <c r="K1003" s="86">
        <v>0</v>
      </c>
      <c r="L1003" s="84">
        <f>IF(I1003=1,VLOOKUP(M1003,'K Bracing'!$A$1:$F$6,MATCH(N1003,'K Bracing'!$A$1:'K Bracing'!$F$1,0),FALSE), 99999)</f>
        <v>99999</v>
      </c>
      <c r="M1003" s="86" t="s">
        <v>27</v>
      </c>
      <c r="N1003" s="86" t="s">
        <v>27</v>
      </c>
      <c r="O1003" s="86">
        <f t="shared" si="64"/>
        <v>0</v>
      </c>
      <c r="Q1003" s="63"/>
      <c r="AD1003" s="63"/>
    </row>
    <row r="1004" spans="1:30" x14ac:dyDescent="0.25">
      <c r="A1004" s="29">
        <f t="shared" si="61"/>
        <v>-1</v>
      </c>
      <c r="B1004" s="86">
        <v>932</v>
      </c>
      <c r="C1004" s="86">
        <v>0</v>
      </c>
      <c r="D1004" s="84">
        <f>IF(A1004=1, VLOOKUP(E1004,'K Bracing'!$A$1:$F$6,MATCH(F1004,'K Bracing'!$A$1:'K Bracing'!$F$1,0),FALSE),99999)</f>
        <v>99999</v>
      </c>
      <c r="E1004" s="86" t="s">
        <v>27</v>
      </c>
      <c r="F1004" s="86" t="s">
        <v>27</v>
      </c>
      <c r="G1004" s="86">
        <f t="shared" si="62"/>
        <v>0</v>
      </c>
      <c r="I1004" s="29">
        <f t="shared" si="63"/>
        <v>-1</v>
      </c>
      <c r="J1004" s="86">
        <v>932</v>
      </c>
      <c r="K1004" s="86">
        <v>0</v>
      </c>
      <c r="L1004" s="84">
        <f>IF(I1004=1,VLOOKUP(M1004,'K Bracing'!$A$1:$F$6,MATCH(N1004,'K Bracing'!$A$1:'K Bracing'!$F$1,0),FALSE), 99999)</f>
        <v>99999</v>
      </c>
      <c r="M1004" s="86" t="s">
        <v>27</v>
      </c>
      <c r="N1004" s="86" t="s">
        <v>27</v>
      </c>
      <c r="O1004" s="86">
        <f t="shared" si="64"/>
        <v>0</v>
      </c>
      <c r="Q1004" s="63"/>
      <c r="AD1004" s="63"/>
    </row>
    <row r="1005" spans="1:30" x14ac:dyDescent="0.25">
      <c r="A1005" s="29">
        <f t="shared" si="61"/>
        <v>-1</v>
      </c>
      <c r="B1005" s="86">
        <v>933</v>
      </c>
      <c r="C1005" s="86">
        <v>0</v>
      </c>
      <c r="D1005" s="84">
        <f>IF(A1005=1, VLOOKUP(E1005,'K Bracing'!$A$1:$F$6,MATCH(F1005,'K Bracing'!$A$1:'K Bracing'!$F$1,0),FALSE),99999)</f>
        <v>99999</v>
      </c>
      <c r="E1005" s="86" t="s">
        <v>27</v>
      </c>
      <c r="F1005" s="86" t="s">
        <v>27</v>
      </c>
      <c r="G1005" s="86">
        <f t="shared" si="62"/>
        <v>0</v>
      </c>
      <c r="I1005" s="29">
        <f t="shared" si="63"/>
        <v>-1</v>
      </c>
      <c r="J1005" s="86">
        <v>933</v>
      </c>
      <c r="K1005" s="86">
        <v>0</v>
      </c>
      <c r="L1005" s="84">
        <f>IF(I1005=1,VLOOKUP(M1005,'K Bracing'!$A$1:$F$6,MATCH(N1005,'K Bracing'!$A$1:'K Bracing'!$F$1,0),FALSE), 99999)</f>
        <v>99999</v>
      </c>
      <c r="M1005" s="86" t="s">
        <v>27</v>
      </c>
      <c r="N1005" s="86" t="s">
        <v>27</v>
      </c>
      <c r="O1005" s="86">
        <f t="shared" si="64"/>
        <v>0</v>
      </c>
      <c r="Q1005" s="63"/>
      <c r="AD1005" s="63"/>
    </row>
    <row r="1006" spans="1:30" x14ac:dyDescent="0.25">
      <c r="A1006" s="29">
        <f t="shared" si="61"/>
        <v>-1</v>
      </c>
      <c r="B1006" s="86">
        <v>934</v>
      </c>
      <c r="C1006" s="86">
        <v>0</v>
      </c>
      <c r="D1006" s="84">
        <f>IF(A1006=1, VLOOKUP(E1006,'K Bracing'!$A$1:$F$6,MATCH(F1006,'K Bracing'!$A$1:'K Bracing'!$F$1,0),FALSE),99999)</f>
        <v>99999</v>
      </c>
      <c r="E1006" s="86" t="s">
        <v>27</v>
      </c>
      <c r="F1006" s="86" t="s">
        <v>27</v>
      </c>
      <c r="G1006" s="86">
        <f t="shared" si="62"/>
        <v>0</v>
      </c>
      <c r="I1006" s="29">
        <f t="shared" si="63"/>
        <v>-1</v>
      </c>
      <c r="J1006" s="86">
        <v>934</v>
      </c>
      <c r="K1006" s="86">
        <v>0</v>
      </c>
      <c r="L1006" s="84">
        <f>IF(I1006=1,VLOOKUP(M1006,'K Bracing'!$A$1:$F$6,MATCH(N1006,'K Bracing'!$A$1:'K Bracing'!$F$1,0),FALSE), 99999)</f>
        <v>99999</v>
      </c>
      <c r="M1006" s="86" t="s">
        <v>27</v>
      </c>
      <c r="N1006" s="86" t="s">
        <v>27</v>
      </c>
      <c r="O1006" s="86">
        <f t="shared" si="64"/>
        <v>0</v>
      </c>
      <c r="Q1006" s="63"/>
      <c r="AD1006" s="63"/>
    </row>
    <row r="1007" spans="1:30" x14ac:dyDescent="0.25">
      <c r="A1007" s="29">
        <f t="shared" si="61"/>
        <v>-1</v>
      </c>
      <c r="B1007" s="86">
        <v>935</v>
      </c>
      <c r="C1007" s="86">
        <v>0</v>
      </c>
      <c r="D1007" s="84">
        <f>IF(A1007=1, VLOOKUP(E1007,'K Bracing'!$A$1:$F$6,MATCH(F1007,'K Bracing'!$A$1:'K Bracing'!$F$1,0),FALSE),99999)</f>
        <v>99999</v>
      </c>
      <c r="E1007" s="86" t="s">
        <v>27</v>
      </c>
      <c r="F1007" s="86" t="s">
        <v>27</v>
      </c>
      <c r="G1007" s="86">
        <f t="shared" si="62"/>
        <v>0</v>
      </c>
      <c r="I1007" s="29">
        <f t="shared" si="63"/>
        <v>-1</v>
      </c>
      <c r="J1007" s="86">
        <v>935</v>
      </c>
      <c r="K1007" s="86">
        <v>0</v>
      </c>
      <c r="L1007" s="84">
        <f>IF(I1007=1,VLOOKUP(M1007,'K Bracing'!$A$1:$F$6,MATCH(N1007,'K Bracing'!$A$1:'K Bracing'!$F$1,0),FALSE), 99999)</f>
        <v>99999</v>
      </c>
      <c r="M1007" s="86" t="s">
        <v>27</v>
      </c>
      <c r="N1007" s="86" t="s">
        <v>27</v>
      </c>
      <c r="O1007" s="86">
        <f t="shared" si="64"/>
        <v>0</v>
      </c>
      <c r="Q1007" s="63"/>
      <c r="AD1007" s="63"/>
    </row>
    <row r="1008" spans="1:30" x14ac:dyDescent="0.25">
      <c r="A1008" s="29">
        <f t="shared" si="61"/>
        <v>-1</v>
      </c>
      <c r="B1008" s="86">
        <v>936</v>
      </c>
      <c r="C1008" s="86">
        <v>0</v>
      </c>
      <c r="D1008" s="84">
        <f>IF(A1008=1, VLOOKUP(E1008,'K Bracing'!$A$1:$F$6,MATCH(F1008,'K Bracing'!$A$1:'K Bracing'!$F$1,0),FALSE),99999)</f>
        <v>99999</v>
      </c>
      <c r="E1008" s="86" t="s">
        <v>27</v>
      </c>
      <c r="F1008" s="86" t="s">
        <v>27</v>
      </c>
      <c r="G1008" s="86">
        <f t="shared" si="62"/>
        <v>0</v>
      </c>
      <c r="I1008" s="29">
        <f t="shared" si="63"/>
        <v>-1</v>
      </c>
      <c r="J1008" s="86">
        <v>936</v>
      </c>
      <c r="K1008" s="86">
        <v>0</v>
      </c>
      <c r="L1008" s="84">
        <f>IF(I1008=1,VLOOKUP(M1008,'K Bracing'!$A$1:$F$6,MATCH(N1008,'K Bracing'!$A$1:'K Bracing'!$F$1,0),FALSE), 99999)</f>
        <v>99999</v>
      </c>
      <c r="M1008" s="86" t="s">
        <v>27</v>
      </c>
      <c r="N1008" s="86" t="s">
        <v>27</v>
      </c>
      <c r="O1008" s="86">
        <f t="shared" si="64"/>
        <v>0</v>
      </c>
      <c r="Q1008" s="63"/>
      <c r="AD1008" s="63"/>
    </row>
    <row r="1009" spans="1:30" x14ac:dyDescent="0.25">
      <c r="A1009" s="29">
        <f t="shared" si="61"/>
        <v>-1</v>
      </c>
      <c r="B1009" s="86">
        <v>937</v>
      </c>
      <c r="C1009" s="86">
        <v>0</v>
      </c>
      <c r="D1009" s="84">
        <f>IF(A1009=1, VLOOKUP(E1009,'K Bracing'!$A$1:$F$6,MATCH(F1009,'K Bracing'!$A$1:'K Bracing'!$F$1,0),FALSE),99999)</f>
        <v>99999</v>
      </c>
      <c r="E1009" s="86" t="s">
        <v>27</v>
      </c>
      <c r="F1009" s="86" t="s">
        <v>27</v>
      </c>
      <c r="G1009" s="86">
        <f t="shared" si="62"/>
        <v>0</v>
      </c>
      <c r="I1009" s="29">
        <f t="shared" si="63"/>
        <v>-1</v>
      </c>
      <c r="J1009" s="86">
        <v>937</v>
      </c>
      <c r="K1009" s="86">
        <v>0</v>
      </c>
      <c r="L1009" s="84">
        <f>IF(I1009=1,VLOOKUP(M1009,'K Bracing'!$A$1:$F$6,MATCH(N1009,'K Bracing'!$A$1:'K Bracing'!$F$1,0),FALSE), 99999)</f>
        <v>99999</v>
      </c>
      <c r="M1009" s="86" t="s">
        <v>27</v>
      </c>
      <c r="N1009" s="86" t="s">
        <v>27</v>
      </c>
      <c r="O1009" s="86">
        <f t="shared" si="64"/>
        <v>0</v>
      </c>
      <c r="Q1009" s="63"/>
      <c r="AD1009" s="63"/>
    </row>
    <row r="1010" spans="1:30" x14ac:dyDescent="0.25">
      <c r="A1010" s="29">
        <f t="shared" si="61"/>
        <v>-1</v>
      </c>
      <c r="B1010" s="86">
        <v>938</v>
      </c>
      <c r="C1010" s="86">
        <v>0</v>
      </c>
      <c r="D1010" s="84">
        <f>IF(A1010=1, VLOOKUP(E1010,'K Bracing'!$A$1:$F$6,MATCH(F1010,'K Bracing'!$A$1:'K Bracing'!$F$1,0),FALSE),99999)</f>
        <v>99999</v>
      </c>
      <c r="E1010" s="86" t="s">
        <v>27</v>
      </c>
      <c r="F1010" s="86" t="s">
        <v>27</v>
      </c>
      <c r="G1010" s="86">
        <f t="shared" si="62"/>
        <v>0</v>
      </c>
      <c r="I1010" s="29">
        <f t="shared" si="63"/>
        <v>-1</v>
      </c>
      <c r="J1010" s="86">
        <v>938</v>
      </c>
      <c r="K1010" s="86">
        <v>0</v>
      </c>
      <c r="L1010" s="84">
        <f>IF(I1010=1,VLOOKUP(M1010,'K Bracing'!$A$1:$F$6,MATCH(N1010,'K Bracing'!$A$1:'K Bracing'!$F$1,0),FALSE), 99999)</f>
        <v>99999</v>
      </c>
      <c r="M1010" s="86" t="s">
        <v>27</v>
      </c>
      <c r="N1010" s="86" t="s">
        <v>27</v>
      </c>
      <c r="O1010" s="86">
        <f t="shared" si="64"/>
        <v>0</v>
      </c>
      <c r="Q1010" s="63"/>
      <c r="AD1010" s="63"/>
    </row>
    <row r="1011" spans="1:30" x14ac:dyDescent="0.25">
      <c r="A1011" s="29">
        <f t="shared" si="61"/>
        <v>-1</v>
      </c>
      <c r="B1011" s="86">
        <v>939</v>
      </c>
      <c r="C1011" s="86">
        <v>0</v>
      </c>
      <c r="D1011" s="84">
        <f>IF(A1011=1, VLOOKUP(E1011,'K Bracing'!$A$1:$F$6,MATCH(F1011,'K Bracing'!$A$1:'K Bracing'!$F$1,0),FALSE),99999)</f>
        <v>99999</v>
      </c>
      <c r="E1011" s="86" t="s">
        <v>27</v>
      </c>
      <c r="F1011" s="86" t="s">
        <v>27</v>
      </c>
      <c r="G1011" s="86">
        <f t="shared" si="62"/>
        <v>0</v>
      </c>
      <c r="I1011" s="29">
        <f t="shared" si="63"/>
        <v>-1</v>
      </c>
      <c r="J1011" s="86">
        <v>939</v>
      </c>
      <c r="K1011" s="86">
        <v>0</v>
      </c>
      <c r="L1011" s="84">
        <f>IF(I1011=1,VLOOKUP(M1011,'K Bracing'!$A$1:$F$6,MATCH(N1011,'K Bracing'!$A$1:'K Bracing'!$F$1,0),FALSE), 99999)</f>
        <v>99999</v>
      </c>
      <c r="M1011" s="86" t="s">
        <v>27</v>
      </c>
      <c r="N1011" s="86" t="s">
        <v>27</v>
      </c>
      <c r="O1011" s="86">
        <f t="shared" si="64"/>
        <v>0</v>
      </c>
      <c r="Q1011" s="63"/>
      <c r="AD1011" s="63"/>
    </row>
    <row r="1012" spans="1:30" x14ac:dyDescent="0.25">
      <c r="A1012" s="29">
        <f t="shared" si="61"/>
        <v>-1</v>
      </c>
      <c r="B1012" s="86">
        <v>940</v>
      </c>
      <c r="C1012" s="86">
        <v>0</v>
      </c>
      <c r="D1012" s="84">
        <f>IF(A1012=1, VLOOKUP(E1012,'K Bracing'!$A$1:$F$6,MATCH(F1012,'K Bracing'!$A$1:'K Bracing'!$F$1,0),FALSE),99999)</f>
        <v>99999</v>
      </c>
      <c r="E1012" s="86" t="s">
        <v>27</v>
      </c>
      <c r="F1012" s="86" t="s">
        <v>27</v>
      </c>
      <c r="G1012" s="86">
        <f t="shared" si="62"/>
        <v>0</v>
      </c>
      <c r="I1012" s="29">
        <f t="shared" si="63"/>
        <v>-1</v>
      </c>
      <c r="J1012" s="86">
        <v>940</v>
      </c>
      <c r="K1012" s="86">
        <v>0</v>
      </c>
      <c r="L1012" s="84">
        <f>IF(I1012=1,VLOOKUP(M1012,'K Bracing'!$A$1:$F$6,MATCH(N1012,'K Bracing'!$A$1:'K Bracing'!$F$1,0),FALSE), 99999)</f>
        <v>99999</v>
      </c>
      <c r="M1012" s="86" t="s">
        <v>27</v>
      </c>
      <c r="N1012" s="86" t="s">
        <v>27</v>
      </c>
      <c r="O1012" s="86">
        <f t="shared" si="64"/>
        <v>0</v>
      </c>
      <c r="Q1012" s="63"/>
      <c r="AD1012" s="63"/>
    </row>
    <row r="1013" spans="1:30" x14ac:dyDescent="0.25">
      <c r="A1013" s="29">
        <f t="shared" si="61"/>
        <v>-1</v>
      </c>
      <c r="B1013" s="86">
        <v>941</v>
      </c>
      <c r="C1013" s="86">
        <v>0</v>
      </c>
      <c r="D1013" s="84">
        <f>IF(A1013=1, VLOOKUP(E1013,'K Bracing'!$A$1:$F$6,MATCH(F1013,'K Bracing'!$A$1:'K Bracing'!$F$1,0),FALSE),99999)</f>
        <v>99999</v>
      </c>
      <c r="E1013" s="86" t="s">
        <v>27</v>
      </c>
      <c r="F1013" s="86" t="s">
        <v>27</v>
      </c>
      <c r="G1013" s="86">
        <f t="shared" si="62"/>
        <v>0</v>
      </c>
      <c r="I1013" s="29">
        <f t="shared" si="63"/>
        <v>-1</v>
      </c>
      <c r="J1013" s="86">
        <v>941</v>
      </c>
      <c r="K1013" s="86">
        <v>0</v>
      </c>
      <c r="L1013" s="84">
        <f>IF(I1013=1,VLOOKUP(M1013,'K Bracing'!$A$1:$F$6,MATCH(N1013,'K Bracing'!$A$1:'K Bracing'!$F$1,0),FALSE), 99999)</f>
        <v>99999</v>
      </c>
      <c r="M1013" s="86" t="s">
        <v>27</v>
      </c>
      <c r="N1013" s="86" t="s">
        <v>27</v>
      </c>
      <c r="O1013" s="86">
        <f t="shared" si="64"/>
        <v>0</v>
      </c>
      <c r="Q1013" s="63"/>
      <c r="AD1013" s="63"/>
    </row>
    <row r="1014" spans="1:30" x14ac:dyDescent="0.25">
      <c r="A1014" s="29">
        <f t="shared" si="61"/>
        <v>-1</v>
      </c>
      <c r="B1014" s="86">
        <v>942</v>
      </c>
      <c r="C1014" s="86">
        <v>0</v>
      </c>
      <c r="D1014" s="84">
        <f>IF(A1014=1, VLOOKUP(E1014,'K Bracing'!$A$1:$F$6,MATCH(F1014,'K Bracing'!$A$1:'K Bracing'!$F$1,0),FALSE),99999)</f>
        <v>99999</v>
      </c>
      <c r="E1014" s="86" t="s">
        <v>27</v>
      </c>
      <c r="F1014" s="86" t="s">
        <v>27</v>
      </c>
      <c r="G1014" s="86">
        <f t="shared" si="62"/>
        <v>0</v>
      </c>
      <c r="I1014" s="29">
        <f t="shared" si="63"/>
        <v>-1</v>
      </c>
      <c r="J1014" s="86">
        <v>942</v>
      </c>
      <c r="K1014" s="86">
        <v>0</v>
      </c>
      <c r="L1014" s="84">
        <f>IF(I1014=1,VLOOKUP(M1014,'K Bracing'!$A$1:$F$6,MATCH(N1014,'K Bracing'!$A$1:'K Bracing'!$F$1,0),FALSE), 99999)</f>
        <v>99999</v>
      </c>
      <c r="M1014" s="86" t="s">
        <v>27</v>
      </c>
      <c r="N1014" s="86" t="s">
        <v>27</v>
      </c>
      <c r="O1014" s="86">
        <f t="shared" si="64"/>
        <v>0</v>
      </c>
      <c r="Q1014" s="63"/>
      <c r="AD1014" s="63"/>
    </row>
    <row r="1015" spans="1:30" x14ac:dyDescent="0.25">
      <c r="A1015" s="29">
        <f t="shared" si="61"/>
        <v>-1</v>
      </c>
      <c r="B1015" s="86">
        <v>943</v>
      </c>
      <c r="C1015" s="86">
        <v>0</v>
      </c>
      <c r="D1015" s="84">
        <f>IF(A1015=1, VLOOKUP(E1015,'K Bracing'!$A$1:$F$6,MATCH(F1015,'K Bracing'!$A$1:'K Bracing'!$F$1,0),FALSE),99999)</f>
        <v>99999</v>
      </c>
      <c r="E1015" s="86" t="s">
        <v>27</v>
      </c>
      <c r="F1015" s="86" t="s">
        <v>27</v>
      </c>
      <c r="G1015" s="86">
        <f t="shared" si="62"/>
        <v>0</v>
      </c>
      <c r="I1015" s="29">
        <f t="shared" si="63"/>
        <v>-1</v>
      </c>
      <c r="J1015" s="86">
        <v>943</v>
      </c>
      <c r="K1015" s="86">
        <v>0</v>
      </c>
      <c r="L1015" s="84">
        <f>IF(I1015=1,VLOOKUP(M1015,'K Bracing'!$A$1:$F$6,MATCH(N1015,'K Bracing'!$A$1:'K Bracing'!$F$1,0),FALSE), 99999)</f>
        <v>99999</v>
      </c>
      <c r="M1015" s="86" t="s">
        <v>27</v>
      </c>
      <c r="N1015" s="86" t="s">
        <v>27</v>
      </c>
      <c r="O1015" s="86">
        <f t="shared" si="64"/>
        <v>0</v>
      </c>
      <c r="Q1015" s="63"/>
      <c r="AD1015" s="63"/>
    </row>
    <row r="1016" spans="1:30" x14ac:dyDescent="0.25">
      <c r="A1016" s="29">
        <f t="shared" si="61"/>
        <v>-1</v>
      </c>
      <c r="B1016" s="86">
        <v>944</v>
      </c>
      <c r="C1016" s="86">
        <v>0</v>
      </c>
      <c r="D1016" s="84">
        <f>IF(A1016=1, VLOOKUP(E1016,'K Bracing'!$A$1:$F$6,MATCH(F1016,'K Bracing'!$A$1:'K Bracing'!$F$1,0),FALSE),99999)</f>
        <v>99999</v>
      </c>
      <c r="E1016" s="86" t="s">
        <v>27</v>
      </c>
      <c r="F1016" s="86" t="s">
        <v>27</v>
      </c>
      <c r="G1016" s="86">
        <f t="shared" si="62"/>
        <v>0</v>
      </c>
      <c r="I1016" s="29">
        <f t="shared" si="63"/>
        <v>-1</v>
      </c>
      <c r="J1016" s="86">
        <v>944</v>
      </c>
      <c r="K1016" s="86">
        <v>0</v>
      </c>
      <c r="L1016" s="84">
        <f>IF(I1016=1,VLOOKUP(M1016,'K Bracing'!$A$1:$F$6,MATCH(N1016,'K Bracing'!$A$1:'K Bracing'!$F$1,0),FALSE), 99999)</f>
        <v>99999</v>
      </c>
      <c r="M1016" s="86" t="s">
        <v>27</v>
      </c>
      <c r="N1016" s="86" t="s">
        <v>27</v>
      </c>
      <c r="O1016" s="86">
        <f t="shared" si="64"/>
        <v>0</v>
      </c>
      <c r="Q1016" s="63"/>
      <c r="AD1016" s="63"/>
    </row>
    <row r="1017" spans="1:30" x14ac:dyDescent="0.25">
      <c r="A1017" s="29">
        <f t="shared" si="61"/>
        <v>-1</v>
      </c>
      <c r="B1017" s="86">
        <v>945</v>
      </c>
      <c r="C1017" s="86">
        <v>0</v>
      </c>
      <c r="D1017" s="84">
        <f>IF(A1017=1, VLOOKUP(E1017,'K Bracing'!$A$1:$F$6,MATCH(F1017,'K Bracing'!$A$1:'K Bracing'!$F$1,0),FALSE),99999)</f>
        <v>99999</v>
      </c>
      <c r="E1017" s="86" t="s">
        <v>27</v>
      </c>
      <c r="F1017" s="86" t="s">
        <v>27</v>
      </c>
      <c r="G1017" s="86">
        <f t="shared" si="62"/>
        <v>0</v>
      </c>
      <c r="I1017" s="29">
        <f t="shared" si="63"/>
        <v>-1</v>
      </c>
      <c r="J1017" s="86">
        <v>945</v>
      </c>
      <c r="K1017" s="86">
        <v>0</v>
      </c>
      <c r="L1017" s="84">
        <f>IF(I1017=1,VLOOKUP(M1017,'K Bracing'!$A$1:$F$6,MATCH(N1017,'K Bracing'!$A$1:'K Bracing'!$F$1,0),FALSE), 99999)</f>
        <v>99999</v>
      </c>
      <c r="M1017" s="86" t="s">
        <v>27</v>
      </c>
      <c r="N1017" s="86" t="s">
        <v>27</v>
      </c>
      <c r="O1017" s="86">
        <f t="shared" si="64"/>
        <v>0</v>
      </c>
      <c r="Q1017" s="63"/>
      <c r="AD1017" s="63"/>
    </row>
    <row r="1018" spans="1:30" x14ac:dyDescent="0.25">
      <c r="A1018" s="29">
        <f t="shared" si="61"/>
        <v>-1</v>
      </c>
      <c r="B1018" s="86">
        <v>946</v>
      </c>
      <c r="C1018" s="86">
        <v>0</v>
      </c>
      <c r="D1018" s="84">
        <f>IF(A1018=1, VLOOKUP(E1018,'K Bracing'!$A$1:$F$6,MATCH(F1018,'K Bracing'!$A$1:'K Bracing'!$F$1,0),FALSE),99999)</f>
        <v>99999</v>
      </c>
      <c r="E1018" s="86" t="s">
        <v>27</v>
      </c>
      <c r="F1018" s="86" t="s">
        <v>27</v>
      </c>
      <c r="G1018" s="86">
        <f t="shared" si="62"/>
        <v>0</v>
      </c>
      <c r="I1018" s="29">
        <f t="shared" si="63"/>
        <v>-1</v>
      </c>
      <c r="J1018" s="86">
        <v>946</v>
      </c>
      <c r="K1018" s="86">
        <v>0</v>
      </c>
      <c r="L1018" s="84">
        <f>IF(I1018=1,VLOOKUP(M1018,'K Bracing'!$A$1:$F$6,MATCH(N1018,'K Bracing'!$A$1:'K Bracing'!$F$1,0),FALSE), 99999)</f>
        <v>99999</v>
      </c>
      <c r="M1018" s="86" t="s">
        <v>27</v>
      </c>
      <c r="N1018" s="86" t="s">
        <v>27</v>
      </c>
      <c r="O1018" s="86">
        <f t="shared" si="64"/>
        <v>0</v>
      </c>
      <c r="Q1018" s="63"/>
      <c r="AD1018" s="63"/>
    </row>
    <row r="1019" spans="1:30" x14ac:dyDescent="0.25">
      <c r="A1019" s="29">
        <f t="shared" si="61"/>
        <v>-1</v>
      </c>
      <c r="B1019" s="86">
        <v>947</v>
      </c>
      <c r="C1019" s="86">
        <v>0</v>
      </c>
      <c r="D1019" s="84">
        <f>IF(A1019=1, VLOOKUP(E1019,'K Bracing'!$A$1:$F$6,MATCH(F1019,'K Bracing'!$A$1:'K Bracing'!$F$1,0),FALSE),99999)</f>
        <v>99999</v>
      </c>
      <c r="E1019" s="86" t="s">
        <v>27</v>
      </c>
      <c r="F1019" s="86" t="s">
        <v>27</v>
      </c>
      <c r="G1019" s="86">
        <f t="shared" si="62"/>
        <v>0</v>
      </c>
      <c r="I1019" s="29">
        <f t="shared" si="63"/>
        <v>-1</v>
      </c>
      <c r="J1019" s="86">
        <v>947</v>
      </c>
      <c r="K1019" s="86">
        <v>0</v>
      </c>
      <c r="L1019" s="84">
        <f>IF(I1019=1,VLOOKUP(M1019,'K Bracing'!$A$1:$F$6,MATCH(N1019,'K Bracing'!$A$1:'K Bracing'!$F$1,0),FALSE), 99999)</f>
        <v>99999</v>
      </c>
      <c r="M1019" s="86" t="s">
        <v>27</v>
      </c>
      <c r="N1019" s="86" t="s">
        <v>27</v>
      </c>
      <c r="O1019" s="86">
        <f t="shared" si="64"/>
        <v>0</v>
      </c>
      <c r="Q1019" s="63"/>
      <c r="AD1019" s="63"/>
    </row>
    <row r="1020" spans="1:30" x14ac:dyDescent="0.25">
      <c r="A1020" s="29">
        <f t="shared" si="61"/>
        <v>-1</v>
      </c>
      <c r="B1020" s="86">
        <v>948</v>
      </c>
      <c r="C1020" s="86">
        <v>0</v>
      </c>
      <c r="D1020" s="84">
        <f>IF(A1020=1, VLOOKUP(E1020,'K Bracing'!$A$1:$F$6,MATCH(F1020,'K Bracing'!$A$1:'K Bracing'!$F$1,0),FALSE),99999)</f>
        <v>99999</v>
      </c>
      <c r="E1020" s="86" t="s">
        <v>27</v>
      </c>
      <c r="F1020" s="86" t="s">
        <v>27</v>
      </c>
      <c r="G1020" s="86">
        <f t="shared" si="62"/>
        <v>0</v>
      </c>
      <c r="I1020" s="29">
        <f t="shared" si="63"/>
        <v>-1</v>
      </c>
      <c r="J1020" s="86">
        <v>948</v>
      </c>
      <c r="K1020" s="86">
        <v>0</v>
      </c>
      <c r="L1020" s="84">
        <f>IF(I1020=1,VLOOKUP(M1020,'K Bracing'!$A$1:$F$6,MATCH(N1020,'K Bracing'!$A$1:'K Bracing'!$F$1,0),FALSE), 99999)</f>
        <v>99999</v>
      </c>
      <c r="M1020" s="86" t="s">
        <v>27</v>
      </c>
      <c r="N1020" s="86" t="s">
        <v>27</v>
      </c>
      <c r="O1020" s="86">
        <f t="shared" si="64"/>
        <v>0</v>
      </c>
      <c r="Q1020" s="63"/>
      <c r="AD1020" s="63"/>
    </row>
    <row r="1021" spans="1:30" x14ac:dyDescent="0.25">
      <c r="A1021" s="29">
        <f t="shared" si="61"/>
        <v>-1</v>
      </c>
      <c r="B1021" s="86">
        <v>949</v>
      </c>
      <c r="C1021" s="86">
        <v>0</v>
      </c>
      <c r="D1021" s="84">
        <f>IF(A1021=1, VLOOKUP(E1021,'K Bracing'!$A$1:$F$6,MATCH(F1021,'K Bracing'!$A$1:'K Bracing'!$F$1,0),FALSE),99999)</f>
        <v>99999</v>
      </c>
      <c r="E1021" s="86" t="s">
        <v>27</v>
      </c>
      <c r="F1021" s="86" t="s">
        <v>27</v>
      </c>
      <c r="G1021" s="86">
        <f t="shared" si="62"/>
        <v>0</v>
      </c>
      <c r="I1021" s="29">
        <f t="shared" si="63"/>
        <v>-1</v>
      </c>
      <c r="J1021" s="86">
        <v>949</v>
      </c>
      <c r="K1021" s="86">
        <v>0</v>
      </c>
      <c r="L1021" s="84">
        <f>IF(I1021=1,VLOOKUP(M1021,'K Bracing'!$A$1:$F$6,MATCH(N1021,'K Bracing'!$A$1:'K Bracing'!$F$1,0),FALSE), 99999)</f>
        <v>99999</v>
      </c>
      <c r="M1021" s="86" t="s">
        <v>27</v>
      </c>
      <c r="N1021" s="86" t="s">
        <v>27</v>
      </c>
      <c r="O1021" s="86">
        <f t="shared" si="64"/>
        <v>0</v>
      </c>
      <c r="Q1021" s="63"/>
      <c r="AD1021" s="63"/>
    </row>
    <row r="1022" spans="1:30" x14ac:dyDescent="0.25">
      <c r="A1022" s="29">
        <f t="shared" si="61"/>
        <v>-1</v>
      </c>
      <c r="B1022" s="86">
        <v>950</v>
      </c>
      <c r="C1022" s="86">
        <v>0</v>
      </c>
      <c r="D1022" s="84">
        <f>IF(A1022=1, VLOOKUP(E1022,'K Bracing'!$A$1:$F$6,MATCH(F1022,'K Bracing'!$A$1:'K Bracing'!$F$1,0),FALSE),99999)</f>
        <v>99999</v>
      </c>
      <c r="E1022" s="86" t="s">
        <v>27</v>
      </c>
      <c r="F1022" s="86" t="s">
        <v>27</v>
      </c>
      <c r="G1022" s="86">
        <f t="shared" si="62"/>
        <v>0</v>
      </c>
      <c r="I1022" s="29">
        <f t="shared" si="63"/>
        <v>-1</v>
      </c>
      <c r="J1022" s="86">
        <v>950</v>
      </c>
      <c r="K1022" s="86">
        <v>0</v>
      </c>
      <c r="L1022" s="84">
        <f>IF(I1022=1,VLOOKUP(M1022,'K Bracing'!$A$1:$F$6,MATCH(N1022,'K Bracing'!$A$1:'K Bracing'!$F$1,0),FALSE), 99999)</f>
        <v>99999</v>
      </c>
      <c r="M1022" s="86" t="s">
        <v>27</v>
      </c>
      <c r="N1022" s="86" t="s">
        <v>27</v>
      </c>
      <c r="O1022" s="86">
        <f t="shared" si="64"/>
        <v>0</v>
      </c>
      <c r="Q1022" s="63"/>
      <c r="AD1022" s="63"/>
    </row>
    <row r="1023" spans="1:30" x14ac:dyDescent="0.25">
      <c r="A1023" s="29">
        <f t="shared" si="61"/>
        <v>-1</v>
      </c>
      <c r="B1023" s="86">
        <v>951</v>
      </c>
      <c r="C1023" s="86">
        <v>0</v>
      </c>
      <c r="D1023" s="84">
        <f>IF(A1023=1, VLOOKUP(E1023,'K Bracing'!$A$1:$F$6,MATCH(F1023,'K Bracing'!$A$1:'K Bracing'!$F$1,0),FALSE),99999)</f>
        <v>99999</v>
      </c>
      <c r="E1023" s="86" t="s">
        <v>27</v>
      </c>
      <c r="F1023" s="86" t="s">
        <v>27</v>
      </c>
      <c r="G1023" s="86">
        <f t="shared" si="62"/>
        <v>0</v>
      </c>
      <c r="I1023" s="29">
        <f t="shared" si="63"/>
        <v>-1</v>
      </c>
      <c r="J1023" s="86">
        <v>951</v>
      </c>
      <c r="K1023" s="86">
        <v>0</v>
      </c>
      <c r="L1023" s="84">
        <f>IF(I1023=1,VLOOKUP(M1023,'K Bracing'!$A$1:$F$6,MATCH(N1023,'K Bracing'!$A$1:'K Bracing'!$F$1,0),FALSE), 99999)</f>
        <v>99999</v>
      </c>
      <c r="M1023" s="86" t="s">
        <v>27</v>
      </c>
      <c r="N1023" s="86" t="s">
        <v>27</v>
      </c>
      <c r="O1023" s="86">
        <f t="shared" si="64"/>
        <v>0</v>
      </c>
      <c r="Q1023" s="63"/>
      <c r="AD1023" s="63"/>
    </row>
    <row r="1024" spans="1:30" x14ac:dyDescent="0.25">
      <c r="A1024" s="29">
        <f t="shared" si="61"/>
        <v>-1</v>
      </c>
      <c r="B1024" s="86">
        <v>952</v>
      </c>
      <c r="C1024" s="86">
        <v>0</v>
      </c>
      <c r="D1024" s="84">
        <f>IF(A1024=1, VLOOKUP(E1024,'K Bracing'!$A$1:$F$6,MATCH(F1024,'K Bracing'!$A$1:'K Bracing'!$F$1,0),FALSE),99999)</f>
        <v>99999</v>
      </c>
      <c r="E1024" s="86" t="s">
        <v>27</v>
      </c>
      <c r="F1024" s="86" t="s">
        <v>27</v>
      </c>
      <c r="G1024" s="86">
        <f t="shared" si="62"/>
        <v>0</v>
      </c>
      <c r="I1024" s="29">
        <f t="shared" si="63"/>
        <v>-1</v>
      </c>
      <c r="J1024" s="86">
        <v>952</v>
      </c>
      <c r="K1024" s="86">
        <v>0</v>
      </c>
      <c r="L1024" s="84">
        <f>IF(I1024=1,VLOOKUP(M1024,'K Bracing'!$A$1:$F$6,MATCH(N1024,'K Bracing'!$A$1:'K Bracing'!$F$1,0),FALSE), 99999)</f>
        <v>99999</v>
      </c>
      <c r="M1024" s="86" t="s">
        <v>27</v>
      </c>
      <c r="N1024" s="86" t="s">
        <v>27</v>
      </c>
      <c r="O1024" s="86">
        <f t="shared" si="64"/>
        <v>0</v>
      </c>
      <c r="Q1024" s="63"/>
      <c r="AD1024" s="63"/>
    </row>
    <row r="1025" spans="1:30" x14ac:dyDescent="0.25">
      <c r="A1025" s="29">
        <f t="shared" si="61"/>
        <v>-1</v>
      </c>
      <c r="B1025" s="86">
        <v>953</v>
      </c>
      <c r="C1025" s="86">
        <v>0</v>
      </c>
      <c r="D1025" s="84">
        <f>IF(A1025=1, VLOOKUP(E1025,'K Bracing'!$A$1:$F$6,MATCH(F1025,'K Bracing'!$A$1:'K Bracing'!$F$1,0),FALSE),99999)</f>
        <v>99999</v>
      </c>
      <c r="E1025" s="86" t="s">
        <v>27</v>
      </c>
      <c r="F1025" s="86" t="s">
        <v>27</v>
      </c>
      <c r="G1025" s="86">
        <f t="shared" si="62"/>
        <v>0</v>
      </c>
      <c r="I1025" s="29">
        <f t="shared" si="63"/>
        <v>-1</v>
      </c>
      <c r="J1025" s="86">
        <v>953</v>
      </c>
      <c r="K1025" s="86">
        <v>0</v>
      </c>
      <c r="L1025" s="84">
        <f>IF(I1025=1,VLOOKUP(M1025,'K Bracing'!$A$1:$F$6,MATCH(N1025,'K Bracing'!$A$1:'K Bracing'!$F$1,0),FALSE), 99999)</f>
        <v>99999</v>
      </c>
      <c r="M1025" s="86" t="s">
        <v>27</v>
      </c>
      <c r="N1025" s="86" t="s">
        <v>27</v>
      </c>
      <c r="O1025" s="86">
        <f t="shared" si="64"/>
        <v>0</v>
      </c>
      <c r="Q1025" s="63"/>
      <c r="AD1025" s="63"/>
    </row>
    <row r="1026" spans="1:30" x14ac:dyDescent="0.25">
      <c r="A1026" s="29">
        <f t="shared" si="61"/>
        <v>-1</v>
      </c>
      <c r="B1026" s="86">
        <v>954</v>
      </c>
      <c r="C1026" s="86">
        <v>0</v>
      </c>
      <c r="D1026" s="84">
        <f>IF(A1026=1, VLOOKUP(E1026,'K Bracing'!$A$1:$F$6,MATCH(F1026,'K Bracing'!$A$1:'K Bracing'!$F$1,0),FALSE),99999)</f>
        <v>99999</v>
      </c>
      <c r="E1026" s="86" t="s">
        <v>27</v>
      </c>
      <c r="F1026" s="86" t="s">
        <v>27</v>
      </c>
      <c r="G1026" s="86">
        <f t="shared" si="62"/>
        <v>0</v>
      </c>
      <c r="I1026" s="29">
        <f t="shared" si="63"/>
        <v>-1</v>
      </c>
      <c r="J1026" s="86">
        <v>954</v>
      </c>
      <c r="K1026" s="86">
        <v>0</v>
      </c>
      <c r="L1026" s="84">
        <f>IF(I1026=1,VLOOKUP(M1026,'K Bracing'!$A$1:$F$6,MATCH(N1026,'K Bracing'!$A$1:'K Bracing'!$F$1,0),FALSE), 99999)</f>
        <v>99999</v>
      </c>
      <c r="M1026" s="86" t="s">
        <v>27</v>
      </c>
      <c r="N1026" s="86" t="s">
        <v>27</v>
      </c>
      <c r="O1026" s="86">
        <f t="shared" si="64"/>
        <v>0</v>
      </c>
      <c r="Q1026" s="63"/>
      <c r="AD1026" s="63"/>
    </row>
    <row r="1027" spans="1:30" x14ac:dyDescent="0.25">
      <c r="A1027" s="29">
        <f t="shared" si="61"/>
        <v>-1</v>
      </c>
      <c r="B1027" s="86">
        <v>955</v>
      </c>
      <c r="C1027" s="86">
        <v>0</v>
      </c>
      <c r="D1027" s="84">
        <f>IF(A1027=1, VLOOKUP(E1027,'K Bracing'!$A$1:$F$6,MATCH(F1027,'K Bracing'!$A$1:'K Bracing'!$F$1,0),FALSE),99999)</f>
        <v>99999</v>
      </c>
      <c r="E1027" s="86" t="s">
        <v>27</v>
      </c>
      <c r="F1027" s="86" t="s">
        <v>27</v>
      </c>
      <c r="G1027" s="86">
        <f t="shared" si="62"/>
        <v>0</v>
      </c>
      <c r="I1027" s="29">
        <f t="shared" si="63"/>
        <v>-1</v>
      </c>
      <c r="J1027" s="86">
        <v>955</v>
      </c>
      <c r="K1027" s="86">
        <v>0</v>
      </c>
      <c r="L1027" s="84">
        <f>IF(I1027=1,VLOOKUP(M1027,'K Bracing'!$A$1:$F$6,MATCH(N1027,'K Bracing'!$A$1:'K Bracing'!$F$1,0),FALSE), 99999)</f>
        <v>99999</v>
      </c>
      <c r="M1027" s="86" t="s">
        <v>27</v>
      </c>
      <c r="N1027" s="86" t="s">
        <v>27</v>
      </c>
      <c r="O1027" s="86">
        <f t="shared" si="64"/>
        <v>0</v>
      </c>
      <c r="Q1027" s="63"/>
      <c r="AD1027" s="63"/>
    </row>
    <row r="1028" spans="1:30" x14ac:dyDescent="0.25">
      <c r="A1028" s="29">
        <f t="shared" si="61"/>
        <v>-1</v>
      </c>
      <c r="B1028" s="86">
        <v>956</v>
      </c>
      <c r="C1028" s="86">
        <v>0</v>
      </c>
      <c r="D1028" s="84">
        <f>IF(A1028=1, VLOOKUP(E1028,'K Bracing'!$A$1:$F$6,MATCH(F1028,'K Bracing'!$A$1:'K Bracing'!$F$1,0),FALSE),99999)</f>
        <v>99999</v>
      </c>
      <c r="E1028" s="86" t="s">
        <v>27</v>
      </c>
      <c r="F1028" s="86" t="s">
        <v>27</v>
      </c>
      <c r="G1028" s="86">
        <f t="shared" si="62"/>
        <v>0</v>
      </c>
      <c r="I1028" s="29">
        <f t="shared" si="63"/>
        <v>-1</v>
      </c>
      <c r="J1028" s="86">
        <v>956</v>
      </c>
      <c r="K1028" s="86">
        <v>0</v>
      </c>
      <c r="L1028" s="84">
        <f>IF(I1028=1,VLOOKUP(M1028,'K Bracing'!$A$1:$F$6,MATCH(N1028,'K Bracing'!$A$1:'K Bracing'!$F$1,0),FALSE), 99999)</f>
        <v>99999</v>
      </c>
      <c r="M1028" s="86" t="s">
        <v>27</v>
      </c>
      <c r="N1028" s="86" t="s">
        <v>27</v>
      </c>
      <c r="O1028" s="86">
        <f t="shared" si="64"/>
        <v>0</v>
      </c>
      <c r="Q1028" s="63"/>
      <c r="AD1028" s="63"/>
    </row>
    <row r="1029" spans="1:30" x14ac:dyDescent="0.25">
      <c r="A1029" s="29">
        <f t="shared" si="61"/>
        <v>-1</v>
      </c>
      <c r="B1029" s="86">
        <v>957</v>
      </c>
      <c r="C1029" s="86">
        <v>0</v>
      </c>
      <c r="D1029" s="84">
        <f>IF(A1029=1, VLOOKUP(E1029,'K Bracing'!$A$1:$F$6,MATCH(F1029,'K Bracing'!$A$1:'K Bracing'!$F$1,0),FALSE),99999)</f>
        <v>99999</v>
      </c>
      <c r="E1029" s="86" t="s">
        <v>27</v>
      </c>
      <c r="F1029" s="86" t="s">
        <v>27</v>
      </c>
      <c r="G1029" s="86">
        <f t="shared" si="62"/>
        <v>0</v>
      </c>
      <c r="I1029" s="29">
        <f t="shared" si="63"/>
        <v>-1</v>
      </c>
      <c r="J1029" s="86">
        <v>957</v>
      </c>
      <c r="K1029" s="86">
        <v>0</v>
      </c>
      <c r="L1029" s="84">
        <f>IF(I1029=1,VLOOKUP(M1029,'K Bracing'!$A$1:$F$6,MATCH(N1029,'K Bracing'!$A$1:'K Bracing'!$F$1,0),FALSE), 99999)</f>
        <v>99999</v>
      </c>
      <c r="M1029" s="86" t="s">
        <v>27</v>
      </c>
      <c r="N1029" s="86" t="s">
        <v>27</v>
      </c>
      <c r="O1029" s="86">
        <f t="shared" si="64"/>
        <v>0</v>
      </c>
      <c r="Q1029" s="63"/>
      <c r="AD1029" s="63"/>
    </row>
    <row r="1030" spans="1:30" x14ac:dyDescent="0.25">
      <c r="A1030" s="29">
        <f t="shared" si="61"/>
        <v>-1</v>
      </c>
      <c r="B1030" s="86">
        <v>958</v>
      </c>
      <c r="C1030" s="86">
        <v>0</v>
      </c>
      <c r="D1030" s="84">
        <f>IF(A1030=1, VLOOKUP(E1030,'K Bracing'!$A$1:$F$6,MATCH(F1030,'K Bracing'!$A$1:'K Bracing'!$F$1,0),FALSE),99999)</f>
        <v>99999</v>
      </c>
      <c r="E1030" s="86" t="s">
        <v>27</v>
      </c>
      <c r="F1030" s="86" t="s">
        <v>27</v>
      </c>
      <c r="G1030" s="86">
        <f t="shared" si="62"/>
        <v>0</v>
      </c>
      <c r="I1030" s="29">
        <f t="shared" si="63"/>
        <v>-1</v>
      </c>
      <c r="J1030" s="86">
        <v>958</v>
      </c>
      <c r="K1030" s="86">
        <v>0</v>
      </c>
      <c r="L1030" s="84">
        <f>IF(I1030=1,VLOOKUP(M1030,'K Bracing'!$A$1:$F$6,MATCH(N1030,'K Bracing'!$A$1:'K Bracing'!$F$1,0),FALSE), 99999)</f>
        <v>99999</v>
      </c>
      <c r="M1030" s="86" t="s">
        <v>27</v>
      </c>
      <c r="N1030" s="86" t="s">
        <v>27</v>
      </c>
      <c r="O1030" s="86">
        <f t="shared" si="64"/>
        <v>0</v>
      </c>
      <c r="Q1030" s="63"/>
      <c r="AD1030" s="63"/>
    </row>
    <row r="1031" spans="1:30" x14ac:dyDescent="0.25">
      <c r="A1031" s="29">
        <f t="shared" si="61"/>
        <v>-1</v>
      </c>
      <c r="B1031" s="86">
        <v>959</v>
      </c>
      <c r="C1031" s="86">
        <v>0</v>
      </c>
      <c r="D1031" s="84">
        <f>IF(A1031=1, VLOOKUP(E1031,'K Bracing'!$A$1:$F$6,MATCH(F1031,'K Bracing'!$A$1:'K Bracing'!$F$1,0),FALSE),99999)</f>
        <v>99999</v>
      </c>
      <c r="E1031" s="86" t="s">
        <v>27</v>
      </c>
      <c r="F1031" s="86" t="s">
        <v>27</v>
      </c>
      <c r="G1031" s="86">
        <f t="shared" si="62"/>
        <v>0</v>
      </c>
      <c r="I1031" s="29">
        <f t="shared" si="63"/>
        <v>-1</v>
      </c>
      <c r="J1031" s="86">
        <v>959</v>
      </c>
      <c r="K1031" s="86">
        <v>0</v>
      </c>
      <c r="L1031" s="84">
        <f>IF(I1031=1,VLOOKUP(M1031,'K Bracing'!$A$1:$F$6,MATCH(N1031,'K Bracing'!$A$1:'K Bracing'!$F$1,0),FALSE), 99999)</f>
        <v>99999</v>
      </c>
      <c r="M1031" s="86" t="s">
        <v>27</v>
      </c>
      <c r="N1031" s="86" t="s">
        <v>27</v>
      </c>
      <c r="O1031" s="86">
        <f t="shared" si="64"/>
        <v>0</v>
      </c>
      <c r="Q1031" s="63"/>
      <c r="AD1031" s="63"/>
    </row>
    <row r="1032" spans="1:30" x14ac:dyDescent="0.25">
      <c r="A1032" s="29">
        <f t="shared" si="61"/>
        <v>-1</v>
      </c>
      <c r="B1032" s="86">
        <v>960</v>
      </c>
      <c r="C1032" s="86">
        <v>0</v>
      </c>
      <c r="D1032" s="84">
        <f>IF(A1032=1, VLOOKUP(E1032,'K Bracing'!$A$1:$F$6,MATCH(F1032,'K Bracing'!$A$1:'K Bracing'!$F$1,0),FALSE),99999)</f>
        <v>99999</v>
      </c>
      <c r="E1032" s="86" t="s">
        <v>27</v>
      </c>
      <c r="F1032" s="86" t="s">
        <v>27</v>
      </c>
      <c r="G1032" s="86">
        <f t="shared" si="62"/>
        <v>0</v>
      </c>
      <c r="I1032" s="29">
        <f t="shared" si="63"/>
        <v>-1</v>
      </c>
      <c r="J1032" s="86">
        <v>960</v>
      </c>
      <c r="K1032" s="86">
        <v>0</v>
      </c>
      <c r="L1032" s="84">
        <f>IF(I1032=1,VLOOKUP(M1032,'K Bracing'!$A$1:$F$6,MATCH(N1032,'K Bracing'!$A$1:'K Bracing'!$F$1,0),FALSE), 99999)</f>
        <v>99999</v>
      </c>
      <c r="M1032" s="86" t="s">
        <v>27</v>
      </c>
      <c r="N1032" s="86" t="s">
        <v>27</v>
      </c>
      <c r="O1032" s="86">
        <f t="shared" si="64"/>
        <v>0</v>
      </c>
      <c r="Q1032" s="63"/>
      <c r="AD1032" s="63"/>
    </row>
    <row r="1033" spans="1:30" x14ac:dyDescent="0.25">
      <c r="A1033" s="29">
        <f t="shared" ref="A1033:A1069" si="65">IF($J$52-B1033&gt;=0, 1, -1)</f>
        <v>-1</v>
      </c>
      <c r="B1033" s="86">
        <v>961</v>
      </c>
      <c r="C1033" s="86">
        <v>0</v>
      </c>
      <c r="D1033" s="84">
        <f>IF(A1033=1, VLOOKUP(E1033,'K Bracing'!$A$1:$F$6,MATCH(F1033,'K Bracing'!$A$1:'K Bracing'!$F$1,0),FALSE),99999)</f>
        <v>99999</v>
      </c>
      <c r="E1033" s="86" t="s">
        <v>27</v>
      </c>
      <c r="F1033" s="86" t="s">
        <v>27</v>
      </c>
      <c r="G1033" s="86">
        <f t="shared" ref="G1033:G1069" si="66">D1033*A1033*C1033/$H$46</f>
        <v>0</v>
      </c>
      <c r="I1033" s="29">
        <f t="shared" ref="I1033:I1069" si="67">IF($J$54-J1033&gt;=0, 1, -1)</f>
        <v>-1</v>
      </c>
      <c r="J1033" s="86">
        <v>961</v>
      </c>
      <c r="K1033" s="86">
        <v>0</v>
      </c>
      <c r="L1033" s="84">
        <f>IF(I1033=1,VLOOKUP(M1033,'K Bracing'!$A$1:$F$6,MATCH(N1033,'K Bracing'!$A$1:'K Bracing'!$F$1,0),FALSE), 99999)</f>
        <v>99999</v>
      </c>
      <c r="M1033" s="86" t="s">
        <v>27</v>
      </c>
      <c r="N1033" s="86" t="s">
        <v>27</v>
      </c>
      <c r="O1033" s="86">
        <f t="shared" ref="O1033:O1069" si="68">L1033*K1033*I1033/$H$47</f>
        <v>0</v>
      </c>
      <c r="Q1033" s="63"/>
      <c r="AD1033" s="63"/>
    </row>
    <row r="1034" spans="1:30" x14ac:dyDescent="0.25">
      <c r="A1034" s="29">
        <f t="shared" si="65"/>
        <v>-1</v>
      </c>
      <c r="B1034" s="86">
        <v>962</v>
      </c>
      <c r="C1034" s="86">
        <v>0</v>
      </c>
      <c r="D1034" s="84">
        <f>IF(A1034=1, VLOOKUP(E1034,'K Bracing'!$A$1:$F$6,MATCH(F1034,'K Bracing'!$A$1:'K Bracing'!$F$1,0),FALSE),99999)</f>
        <v>99999</v>
      </c>
      <c r="E1034" s="86" t="s">
        <v>27</v>
      </c>
      <c r="F1034" s="86" t="s">
        <v>27</v>
      </c>
      <c r="G1034" s="86">
        <f t="shared" si="66"/>
        <v>0</v>
      </c>
      <c r="I1034" s="29">
        <f t="shared" si="67"/>
        <v>-1</v>
      </c>
      <c r="J1034" s="86">
        <v>962</v>
      </c>
      <c r="K1034" s="86">
        <v>0</v>
      </c>
      <c r="L1034" s="84">
        <f>IF(I1034=1,VLOOKUP(M1034,'K Bracing'!$A$1:$F$6,MATCH(N1034,'K Bracing'!$A$1:'K Bracing'!$F$1,0),FALSE), 99999)</f>
        <v>99999</v>
      </c>
      <c r="M1034" s="86" t="s">
        <v>27</v>
      </c>
      <c r="N1034" s="86" t="s">
        <v>27</v>
      </c>
      <c r="O1034" s="86">
        <f t="shared" si="68"/>
        <v>0</v>
      </c>
      <c r="Q1034" s="63"/>
      <c r="AD1034" s="63"/>
    </row>
    <row r="1035" spans="1:30" x14ac:dyDescent="0.25">
      <c r="A1035" s="29">
        <f t="shared" si="65"/>
        <v>-1</v>
      </c>
      <c r="B1035" s="86">
        <v>963</v>
      </c>
      <c r="C1035" s="86">
        <v>0</v>
      </c>
      <c r="D1035" s="84">
        <f>IF(A1035=1, VLOOKUP(E1035,'K Bracing'!$A$1:$F$6,MATCH(F1035,'K Bracing'!$A$1:'K Bracing'!$F$1,0),FALSE),99999)</f>
        <v>99999</v>
      </c>
      <c r="E1035" s="86" t="s">
        <v>27</v>
      </c>
      <c r="F1035" s="86" t="s">
        <v>27</v>
      </c>
      <c r="G1035" s="86">
        <f t="shared" si="66"/>
        <v>0</v>
      </c>
      <c r="I1035" s="29">
        <f t="shared" si="67"/>
        <v>-1</v>
      </c>
      <c r="J1035" s="86">
        <v>963</v>
      </c>
      <c r="K1035" s="86">
        <v>0</v>
      </c>
      <c r="L1035" s="84">
        <f>IF(I1035=1,VLOOKUP(M1035,'K Bracing'!$A$1:$F$6,MATCH(N1035,'K Bracing'!$A$1:'K Bracing'!$F$1,0),FALSE), 99999)</f>
        <v>99999</v>
      </c>
      <c r="M1035" s="86" t="s">
        <v>27</v>
      </c>
      <c r="N1035" s="86" t="s">
        <v>27</v>
      </c>
      <c r="O1035" s="86">
        <f t="shared" si="68"/>
        <v>0</v>
      </c>
      <c r="Q1035" s="63"/>
      <c r="AD1035" s="63"/>
    </row>
    <row r="1036" spans="1:30" x14ac:dyDescent="0.25">
      <c r="A1036" s="29">
        <f t="shared" si="65"/>
        <v>-1</v>
      </c>
      <c r="B1036" s="86">
        <v>964</v>
      </c>
      <c r="C1036" s="86">
        <v>0</v>
      </c>
      <c r="D1036" s="84">
        <f>IF(A1036=1, VLOOKUP(E1036,'K Bracing'!$A$1:$F$6,MATCH(F1036,'K Bracing'!$A$1:'K Bracing'!$F$1,0),FALSE),99999)</f>
        <v>99999</v>
      </c>
      <c r="E1036" s="86" t="s">
        <v>27</v>
      </c>
      <c r="F1036" s="86" t="s">
        <v>27</v>
      </c>
      <c r="G1036" s="86">
        <f t="shared" si="66"/>
        <v>0</v>
      </c>
      <c r="I1036" s="29">
        <f t="shared" si="67"/>
        <v>-1</v>
      </c>
      <c r="J1036" s="86">
        <v>964</v>
      </c>
      <c r="K1036" s="86">
        <v>0</v>
      </c>
      <c r="L1036" s="84">
        <f>IF(I1036=1,VLOOKUP(M1036,'K Bracing'!$A$1:$F$6,MATCH(N1036,'K Bracing'!$A$1:'K Bracing'!$F$1,0),FALSE), 99999)</f>
        <v>99999</v>
      </c>
      <c r="M1036" s="86" t="s">
        <v>27</v>
      </c>
      <c r="N1036" s="86" t="s">
        <v>27</v>
      </c>
      <c r="O1036" s="86">
        <f t="shared" si="68"/>
        <v>0</v>
      </c>
      <c r="Q1036" s="63"/>
      <c r="AD1036" s="63"/>
    </row>
    <row r="1037" spans="1:30" x14ac:dyDescent="0.25">
      <c r="A1037" s="29">
        <f t="shared" si="65"/>
        <v>-1</v>
      </c>
      <c r="B1037" s="86">
        <v>965</v>
      </c>
      <c r="C1037" s="86">
        <v>0</v>
      </c>
      <c r="D1037" s="84">
        <f>IF(A1037=1, VLOOKUP(E1037,'K Bracing'!$A$1:$F$6,MATCH(F1037,'K Bracing'!$A$1:'K Bracing'!$F$1,0),FALSE),99999)</f>
        <v>99999</v>
      </c>
      <c r="E1037" s="86" t="s">
        <v>27</v>
      </c>
      <c r="F1037" s="86" t="s">
        <v>27</v>
      </c>
      <c r="G1037" s="86">
        <f t="shared" si="66"/>
        <v>0</v>
      </c>
      <c r="I1037" s="29">
        <f t="shared" si="67"/>
        <v>-1</v>
      </c>
      <c r="J1037" s="86">
        <v>965</v>
      </c>
      <c r="K1037" s="86">
        <v>0</v>
      </c>
      <c r="L1037" s="84">
        <f>IF(I1037=1,VLOOKUP(M1037,'K Bracing'!$A$1:$F$6,MATCH(N1037,'K Bracing'!$A$1:'K Bracing'!$F$1,0),FALSE), 99999)</f>
        <v>99999</v>
      </c>
      <c r="M1037" s="86" t="s">
        <v>27</v>
      </c>
      <c r="N1037" s="86" t="s">
        <v>27</v>
      </c>
      <c r="O1037" s="86">
        <f t="shared" si="68"/>
        <v>0</v>
      </c>
      <c r="Q1037" s="63"/>
      <c r="AD1037" s="63"/>
    </row>
    <row r="1038" spans="1:30" x14ac:dyDescent="0.25">
      <c r="A1038" s="29">
        <f t="shared" si="65"/>
        <v>-1</v>
      </c>
      <c r="B1038" s="86">
        <v>966</v>
      </c>
      <c r="C1038" s="86">
        <v>0</v>
      </c>
      <c r="D1038" s="84">
        <f>IF(A1038=1, VLOOKUP(E1038,'K Bracing'!$A$1:$F$6,MATCH(F1038,'K Bracing'!$A$1:'K Bracing'!$F$1,0),FALSE),99999)</f>
        <v>99999</v>
      </c>
      <c r="E1038" s="86" t="s">
        <v>27</v>
      </c>
      <c r="F1038" s="86" t="s">
        <v>27</v>
      </c>
      <c r="G1038" s="86">
        <f t="shared" si="66"/>
        <v>0</v>
      </c>
      <c r="I1038" s="29">
        <f t="shared" si="67"/>
        <v>-1</v>
      </c>
      <c r="J1038" s="86">
        <v>966</v>
      </c>
      <c r="K1038" s="86">
        <v>0</v>
      </c>
      <c r="L1038" s="84">
        <f>IF(I1038=1,VLOOKUP(M1038,'K Bracing'!$A$1:$F$6,MATCH(N1038,'K Bracing'!$A$1:'K Bracing'!$F$1,0),FALSE), 99999)</f>
        <v>99999</v>
      </c>
      <c r="M1038" s="86" t="s">
        <v>27</v>
      </c>
      <c r="N1038" s="86" t="s">
        <v>27</v>
      </c>
      <c r="O1038" s="86">
        <f t="shared" si="68"/>
        <v>0</v>
      </c>
      <c r="Q1038" s="63"/>
      <c r="AD1038" s="63"/>
    </row>
    <row r="1039" spans="1:30" x14ac:dyDescent="0.25">
      <c r="A1039" s="29">
        <f t="shared" si="65"/>
        <v>-1</v>
      </c>
      <c r="B1039" s="86">
        <v>967</v>
      </c>
      <c r="C1039" s="86">
        <v>0</v>
      </c>
      <c r="D1039" s="84">
        <f>IF(A1039=1, VLOOKUP(E1039,'K Bracing'!$A$1:$F$6,MATCH(F1039,'K Bracing'!$A$1:'K Bracing'!$F$1,0),FALSE),99999)</f>
        <v>99999</v>
      </c>
      <c r="E1039" s="86" t="s">
        <v>27</v>
      </c>
      <c r="F1039" s="86" t="s">
        <v>27</v>
      </c>
      <c r="G1039" s="86">
        <f t="shared" si="66"/>
        <v>0</v>
      </c>
      <c r="I1039" s="29">
        <f t="shared" si="67"/>
        <v>-1</v>
      </c>
      <c r="J1039" s="86">
        <v>967</v>
      </c>
      <c r="K1039" s="86">
        <v>0</v>
      </c>
      <c r="L1039" s="84">
        <f>IF(I1039=1,VLOOKUP(M1039,'K Bracing'!$A$1:$F$6,MATCH(N1039,'K Bracing'!$A$1:'K Bracing'!$F$1,0),FALSE), 99999)</f>
        <v>99999</v>
      </c>
      <c r="M1039" s="86" t="s">
        <v>27</v>
      </c>
      <c r="N1039" s="86" t="s">
        <v>27</v>
      </c>
      <c r="O1039" s="86">
        <f t="shared" si="68"/>
        <v>0</v>
      </c>
      <c r="Q1039" s="63"/>
      <c r="AD1039" s="63"/>
    </row>
    <row r="1040" spans="1:30" x14ac:dyDescent="0.25">
      <c r="A1040" s="29">
        <f t="shared" si="65"/>
        <v>-1</v>
      </c>
      <c r="B1040" s="86">
        <v>968</v>
      </c>
      <c r="C1040" s="86">
        <v>0</v>
      </c>
      <c r="D1040" s="84">
        <f>IF(A1040=1, VLOOKUP(E1040,'K Bracing'!$A$1:$F$6,MATCH(F1040,'K Bracing'!$A$1:'K Bracing'!$F$1,0),FALSE),99999)</f>
        <v>99999</v>
      </c>
      <c r="E1040" s="86" t="s">
        <v>27</v>
      </c>
      <c r="F1040" s="86" t="s">
        <v>27</v>
      </c>
      <c r="G1040" s="86">
        <f t="shared" si="66"/>
        <v>0</v>
      </c>
      <c r="I1040" s="29">
        <f t="shared" si="67"/>
        <v>-1</v>
      </c>
      <c r="J1040" s="86">
        <v>968</v>
      </c>
      <c r="K1040" s="86">
        <v>0</v>
      </c>
      <c r="L1040" s="84">
        <f>IF(I1040=1,VLOOKUP(M1040,'K Bracing'!$A$1:$F$6,MATCH(N1040,'K Bracing'!$A$1:'K Bracing'!$F$1,0),FALSE), 99999)</f>
        <v>99999</v>
      </c>
      <c r="M1040" s="86" t="s">
        <v>27</v>
      </c>
      <c r="N1040" s="86" t="s">
        <v>27</v>
      </c>
      <c r="O1040" s="86">
        <f t="shared" si="68"/>
        <v>0</v>
      </c>
      <c r="Q1040" s="63"/>
      <c r="AD1040" s="63"/>
    </row>
    <row r="1041" spans="1:30" x14ac:dyDescent="0.25">
      <c r="A1041" s="29">
        <f t="shared" si="65"/>
        <v>-1</v>
      </c>
      <c r="B1041" s="86">
        <v>969</v>
      </c>
      <c r="C1041" s="86">
        <v>0</v>
      </c>
      <c r="D1041" s="84">
        <f>IF(A1041=1, VLOOKUP(E1041,'K Bracing'!$A$1:$F$6,MATCH(F1041,'K Bracing'!$A$1:'K Bracing'!$F$1,0),FALSE),99999)</f>
        <v>99999</v>
      </c>
      <c r="E1041" s="86" t="s">
        <v>27</v>
      </c>
      <c r="F1041" s="86" t="s">
        <v>27</v>
      </c>
      <c r="G1041" s="86">
        <f t="shared" si="66"/>
        <v>0</v>
      </c>
      <c r="I1041" s="29">
        <f t="shared" si="67"/>
        <v>-1</v>
      </c>
      <c r="J1041" s="86">
        <v>969</v>
      </c>
      <c r="K1041" s="86">
        <v>0</v>
      </c>
      <c r="L1041" s="84">
        <f>IF(I1041=1,VLOOKUP(M1041,'K Bracing'!$A$1:$F$6,MATCH(N1041,'K Bracing'!$A$1:'K Bracing'!$F$1,0),FALSE), 99999)</f>
        <v>99999</v>
      </c>
      <c r="M1041" s="86" t="s">
        <v>27</v>
      </c>
      <c r="N1041" s="86" t="s">
        <v>27</v>
      </c>
      <c r="O1041" s="86">
        <f t="shared" si="68"/>
        <v>0</v>
      </c>
      <c r="Q1041" s="63"/>
      <c r="AD1041" s="63"/>
    </row>
    <row r="1042" spans="1:30" x14ac:dyDescent="0.25">
      <c r="A1042" s="29">
        <f t="shared" si="65"/>
        <v>-1</v>
      </c>
      <c r="B1042" s="86">
        <v>970</v>
      </c>
      <c r="C1042" s="86">
        <v>0</v>
      </c>
      <c r="D1042" s="84">
        <f>IF(A1042=1, VLOOKUP(E1042,'K Bracing'!$A$1:$F$6,MATCH(F1042,'K Bracing'!$A$1:'K Bracing'!$F$1,0),FALSE),99999)</f>
        <v>99999</v>
      </c>
      <c r="E1042" s="86" t="s">
        <v>27</v>
      </c>
      <c r="F1042" s="86" t="s">
        <v>27</v>
      </c>
      <c r="G1042" s="86">
        <f t="shared" si="66"/>
        <v>0</v>
      </c>
      <c r="I1042" s="29">
        <f t="shared" si="67"/>
        <v>-1</v>
      </c>
      <c r="J1042" s="86">
        <v>970</v>
      </c>
      <c r="K1042" s="86">
        <v>0</v>
      </c>
      <c r="L1042" s="84">
        <f>IF(I1042=1,VLOOKUP(M1042,'K Bracing'!$A$1:$F$6,MATCH(N1042,'K Bracing'!$A$1:'K Bracing'!$F$1,0),FALSE), 99999)</f>
        <v>99999</v>
      </c>
      <c r="M1042" s="86" t="s">
        <v>27</v>
      </c>
      <c r="N1042" s="86" t="s">
        <v>27</v>
      </c>
      <c r="O1042" s="86">
        <f t="shared" si="68"/>
        <v>0</v>
      </c>
      <c r="Q1042" s="63"/>
      <c r="AD1042" s="63"/>
    </row>
    <row r="1043" spans="1:30" x14ac:dyDescent="0.25">
      <c r="A1043" s="29">
        <f t="shared" si="65"/>
        <v>-1</v>
      </c>
      <c r="B1043" s="86">
        <v>971</v>
      </c>
      <c r="C1043" s="86">
        <v>0</v>
      </c>
      <c r="D1043" s="84">
        <f>IF(A1043=1, VLOOKUP(E1043,'K Bracing'!$A$1:$F$6,MATCH(F1043,'K Bracing'!$A$1:'K Bracing'!$F$1,0),FALSE),99999)</f>
        <v>99999</v>
      </c>
      <c r="E1043" s="86" t="s">
        <v>27</v>
      </c>
      <c r="F1043" s="86" t="s">
        <v>27</v>
      </c>
      <c r="G1043" s="86">
        <f t="shared" si="66"/>
        <v>0</v>
      </c>
      <c r="I1043" s="29">
        <f t="shared" si="67"/>
        <v>-1</v>
      </c>
      <c r="J1043" s="86">
        <v>971</v>
      </c>
      <c r="K1043" s="86">
        <v>0</v>
      </c>
      <c r="L1043" s="84">
        <f>IF(I1043=1,VLOOKUP(M1043,'K Bracing'!$A$1:$F$6,MATCH(N1043,'K Bracing'!$A$1:'K Bracing'!$F$1,0),FALSE), 99999)</f>
        <v>99999</v>
      </c>
      <c r="M1043" s="86" t="s">
        <v>27</v>
      </c>
      <c r="N1043" s="86" t="s">
        <v>27</v>
      </c>
      <c r="O1043" s="86">
        <f t="shared" si="68"/>
        <v>0</v>
      </c>
      <c r="Q1043" s="63"/>
      <c r="AD1043" s="63"/>
    </row>
    <row r="1044" spans="1:30" x14ac:dyDescent="0.25">
      <c r="A1044" s="29">
        <f t="shared" si="65"/>
        <v>-1</v>
      </c>
      <c r="B1044" s="86">
        <v>972</v>
      </c>
      <c r="C1044" s="86">
        <v>0</v>
      </c>
      <c r="D1044" s="84">
        <f>IF(A1044=1, VLOOKUP(E1044,'K Bracing'!$A$1:$F$6,MATCH(F1044,'K Bracing'!$A$1:'K Bracing'!$F$1,0),FALSE),99999)</f>
        <v>99999</v>
      </c>
      <c r="E1044" s="86" t="s">
        <v>27</v>
      </c>
      <c r="F1044" s="86" t="s">
        <v>27</v>
      </c>
      <c r="G1044" s="86">
        <f t="shared" si="66"/>
        <v>0</v>
      </c>
      <c r="I1044" s="29">
        <f t="shared" si="67"/>
        <v>-1</v>
      </c>
      <c r="J1044" s="86">
        <v>972</v>
      </c>
      <c r="K1044" s="86">
        <v>0</v>
      </c>
      <c r="L1044" s="84">
        <f>IF(I1044=1,VLOOKUP(M1044,'K Bracing'!$A$1:$F$6,MATCH(N1044,'K Bracing'!$A$1:'K Bracing'!$F$1,0),FALSE), 99999)</f>
        <v>99999</v>
      </c>
      <c r="M1044" s="86" t="s">
        <v>27</v>
      </c>
      <c r="N1044" s="86" t="s">
        <v>27</v>
      </c>
      <c r="O1044" s="86">
        <f t="shared" si="68"/>
        <v>0</v>
      </c>
      <c r="Q1044" s="63"/>
      <c r="AD1044" s="63"/>
    </row>
    <row r="1045" spans="1:30" x14ac:dyDescent="0.25">
      <c r="A1045" s="29">
        <f t="shared" si="65"/>
        <v>-1</v>
      </c>
      <c r="B1045" s="86">
        <v>973</v>
      </c>
      <c r="C1045" s="86">
        <v>0</v>
      </c>
      <c r="D1045" s="84">
        <f>IF(A1045=1, VLOOKUP(E1045,'K Bracing'!$A$1:$F$6,MATCH(F1045,'K Bracing'!$A$1:'K Bracing'!$F$1,0),FALSE),99999)</f>
        <v>99999</v>
      </c>
      <c r="E1045" s="86" t="s">
        <v>27</v>
      </c>
      <c r="F1045" s="86" t="s">
        <v>27</v>
      </c>
      <c r="G1045" s="86">
        <f t="shared" si="66"/>
        <v>0</v>
      </c>
      <c r="I1045" s="29">
        <f t="shared" si="67"/>
        <v>-1</v>
      </c>
      <c r="J1045" s="86">
        <v>973</v>
      </c>
      <c r="K1045" s="86">
        <v>0</v>
      </c>
      <c r="L1045" s="84">
        <f>IF(I1045=1,VLOOKUP(M1045,'K Bracing'!$A$1:$F$6,MATCH(N1045,'K Bracing'!$A$1:'K Bracing'!$F$1,0),FALSE), 99999)</f>
        <v>99999</v>
      </c>
      <c r="M1045" s="86" t="s">
        <v>27</v>
      </c>
      <c r="N1045" s="86" t="s">
        <v>27</v>
      </c>
      <c r="O1045" s="86">
        <f t="shared" si="68"/>
        <v>0</v>
      </c>
      <c r="Q1045" s="63"/>
      <c r="AD1045" s="63"/>
    </row>
    <row r="1046" spans="1:30" x14ac:dyDescent="0.25">
      <c r="A1046" s="29">
        <f t="shared" si="65"/>
        <v>-1</v>
      </c>
      <c r="B1046" s="86">
        <v>974</v>
      </c>
      <c r="C1046" s="86">
        <v>0</v>
      </c>
      <c r="D1046" s="84">
        <f>IF(A1046=1, VLOOKUP(E1046,'K Bracing'!$A$1:$F$6,MATCH(F1046,'K Bracing'!$A$1:'K Bracing'!$F$1,0),FALSE),99999)</f>
        <v>99999</v>
      </c>
      <c r="E1046" s="86" t="s">
        <v>27</v>
      </c>
      <c r="F1046" s="86" t="s">
        <v>27</v>
      </c>
      <c r="G1046" s="86">
        <f t="shared" si="66"/>
        <v>0</v>
      </c>
      <c r="I1046" s="29">
        <f t="shared" si="67"/>
        <v>-1</v>
      </c>
      <c r="J1046" s="86">
        <v>974</v>
      </c>
      <c r="K1046" s="86">
        <v>0</v>
      </c>
      <c r="L1046" s="84">
        <f>IF(I1046=1,VLOOKUP(M1046,'K Bracing'!$A$1:$F$6,MATCH(N1046,'K Bracing'!$A$1:'K Bracing'!$F$1,0),FALSE), 99999)</f>
        <v>99999</v>
      </c>
      <c r="M1046" s="86" t="s">
        <v>27</v>
      </c>
      <c r="N1046" s="86" t="s">
        <v>27</v>
      </c>
      <c r="O1046" s="86">
        <f t="shared" si="68"/>
        <v>0</v>
      </c>
      <c r="Q1046" s="63"/>
      <c r="AD1046" s="63"/>
    </row>
    <row r="1047" spans="1:30" x14ac:dyDescent="0.25">
      <c r="A1047" s="29">
        <f t="shared" si="65"/>
        <v>-1</v>
      </c>
      <c r="B1047" s="86">
        <v>975</v>
      </c>
      <c r="C1047" s="86">
        <v>0</v>
      </c>
      <c r="D1047" s="84">
        <f>IF(A1047=1, VLOOKUP(E1047,'K Bracing'!$A$1:$F$6,MATCH(F1047,'K Bracing'!$A$1:'K Bracing'!$F$1,0),FALSE),99999)</f>
        <v>99999</v>
      </c>
      <c r="E1047" s="86" t="s">
        <v>27</v>
      </c>
      <c r="F1047" s="86" t="s">
        <v>27</v>
      </c>
      <c r="G1047" s="86">
        <f t="shared" si="66"/>
        <v>0</v>
      </c>
      <c r="I1047" s="29">
        <f t="shared" si="67"/>
        <v>-1</v>
      </c>
      <c r="J1047" s="86">
        <v>975</v>
      </c>
      <c r="K1047" s="86">
        <v>0</v>
      </c>
      <c r="L1047" s="84">
        <f>IF(I1047=1,VLOOKUP(M1047,'K Bracing'!$A$1:$F$6,MATCH(N1047,'K Bracing'!$A$1:'K Bracing'!$F$1,0),FALSE), 99999)</f>
        <v>99999</v>
      </c>
      <c r="M1047" s="86" t="s">
        <v>27</v>
      </c>
      <c r="N1047" s="86" t="s">
        <v>27</v>
      </c>
      <c r="O1047" s="86">
        <f t="shared" si="68"/>
        <v>0</v>
      </c>
      <c r="Q1047" s="63"/>
      <c r="AD1047" s="63"/>
    </row>
    <row r="1048" spans="1:30" x14ac:dyDescent="0.25">
      <c r="A1048" s="29">
        <f t="shared" si="65"/>
        <v>-1</v>
      </c>
      <c r="B1048" s="86">
        <v>976</v>
      </c>
      <c r="C1048" s="86">
        <v>0</v>
      </c>
      <c r="D1048" s="84">
        <f>IF(A1048=1, VLOOKUP(E1048,'K Bracing'!$A$1:$F$6,MATCH(F1048,'K Bracing'!$A$1:'K Bracing'!$F$1,0),FALSE),99999)</f>
        <v>99999</v>
      </c>
      <c r="E1048" s="86" t="s">
        <v>27</v>
      </c>
      <c r="F1048" s="86" t="s">
        <v>27</v>
      </c>
      <c r="G1048" s="86">
        <f t="shared" si="66"/>
        <v>0</v>
      </c>
      <c r="I1048" s="29">
        <f t="shared" si="67"/>
        <v>-1</v>
      </c>
      <c r="J1048" s="86">
        <v>976</v>
      </c>
      <c r="K1048" s="86">
        <v>0</v>
      </c>
      <c r="L1048" s="84">
        <f>IF(I1048=1,VLOOKUP(M1048,'K Bracing'!$A$1:$F$6,MATCH(N1048,'K Bracing'!$A$1:'K Bracing'!$F$1,0),FALSE), 99999)</f>
        <v>99999</v>
      </c>
      <c r="M1048" s="86" t="s">
        <v>27</v>
      </c>
      <c r="N1048" s="86" t="s">
        <v>27</v>
      </c>
      <c r="O1048" s="86">
        <f t="shared" si="68"/>
        <v>0</v>
      </c>
      <c r="Q1048" s="63"/>
      <c r="AD1048" s="63"/>
    </row>
    <row r="1049" spans="1:30" x14ac:dyDescent="0.25">
      <c r="A1049" s="29">
        <f t="shared" si="65"/>
        <v>-1</v>
      </c>
      <c r="B1049" s="86">
        <v>977</v>
      </c>
      <c r="C1049" s="86">
        <v>0</v>
      </c>
      <c r="D1049" s="84">
        <f>IF(A1049=1, VLOOKUP(E1049,'K Bracing'!$A$1:$F$6,MATCH(F1049,'K Bracing'!$A$1:'K Bracing'!$F$1,0),FALSE),99999)</f>
        <v>99999</v>
      </c>
      <c r="E1049" s="86" t="s">
        <v>27</v>
      </c>
      <c r="F1049" s="86" t="s">
        <v>27</v>
      </c>
      <c r="G1049" s="86">
        <f t="shared" si="66"/>
        <v>0</v>
      </c>
      <c r="I1049" s="29">
        <f t="shared" si="67"/>
        <v>-1</v>
      </c>
      <c r="J1049" s="86">
        <v>977</v>
      </c>
      <c r="K1049" s="86">
        <v>0</v>
      </c>
      <c r="L1049" s="84">
        <f>IF(I1049=1,VLOOKUP(M1049,'K Bracing'!$A$1:$F$6,MATCH(N1049,'K Bracing'!$A$1:'K Bracing'!$F$1,0),FALSE), 99999)</f>
        <v>99999</v>
      </c>
      <c r="M1049" s="86" t="s">
        <v>27</v>
      </c>
      <c r="N1049" s="86" t="s">
        <v>27</v>
      </c>
      <c r="O1049" s="86">
        <f t="shared" si="68"/>
        <v>0</v>
      </c>
      <c r="Q1049" s="63"/>
      <c r="AD1049" s="63"/>
    </row>
    <row r="1050" spans="1:30" x14ac:dyDescent="0.25">
      <c r="A1050" s="29">
        <f t="shared" si="65"/>
        <v>-1</v>
      </c>
      <c r="B1050" s="86">
        <v>978</v>
      </c>
      <c r="C1050" s="86">
        <v>0</v>
      </c>
      <c r="D1050" s="84">
        <f>IF(A1050=1, VLOOKUP(E1050,'K Bracing'!$A$1:$F$6,MATCH(F1050,'K Bracing'!$A$1:'K Bracing'!$F$1,0),FALSE),99999)</f>
        <v>99999</v>
      </c>
      <c r="E1050" s="86" t="s">
        <v>27</v>
      </c>
      <c r="F1050" s="86" t="s">
        <v>27</v>
      </c>
      <c r="G1050" s="86">
        <f t="shared" si="66"/>
        <v>0</v>
      </c>
      <c r="I1050" s="29">
        <f t="shared" si="67"/>
        <v>-1</v>
      </c>
      <c r="J1050" s="86">
        <v>978</v>
      </c>
      <c r="K1050" s="86">
        <v>0</v>
      </c>
      <c r="L1050" s="84">
        <f>IF(I1050=1,VLOOKUP(M1050,'K Bracing'!$A$1:$F$6,MATCH(N1050,'K Bracing'!$A$1:'K Bracing'!$F$1,0),FALSE), 99999)</f>
        <v>99999</v>
      </c>
      <c r="M1050" s="86" t="s">
        <v>27</v>
      </c>
      <c r="N1050" s="86" t="s">
        <v>27</v>
      </c>
      <c r="O1050" s="86">
        <f t="shared" si="68"/>
        <v>0</v>
      </c>
      <c r="Q1050" s="63"/>
      <c r="AD1050" s="63"/>
    </row>
    <row r="1051" spans="1:30" x14ac:dyDescent="0.25">
      <c r="A1051" s="29">
        <f t="shared" si="65"/>
        <v>-1</v>
      </c>
      <c r="B1051" s="86">
        <v>979</v>
      </c>
      <c r="C1051" s="86">
        <v>0</v>
      </c>
      <c r="D1051" s="84">
        <f>IF(A1051=1, VLOOKUP(E1051,'K Bracing'!$A$1:$F$6,MATCH(F1051,'K Bracing'!$A$1:'K Bracing'!$F$1,0),FALSE),99999)</f>
        <v>99999</v>
      </c>
      <c r="E1051" s="86" t="s">
        <v>27</v>
      </c>
      <c r="F1051" s="86" t="s">
        <v>27</v>
      </c>
      <c r="G1051" s="86">
        <f t="shared" si="66"/>
        <v>0</v>
      </c>
      <c r="I1051" s="29">
        <f t="shared" si="67"/>
        <v>-1</v>
      </c>
      <c r="J1051" s="86">
        <v>979</v>
      </c>
      <c r="K1051" s="86">
        <v>0</v>
      </c>
      <c r="L1051" s="84">
        <f>IF(I1051=1,VLOOKUP(M1051,'K Bracing'!$A$1:$F$6,MATCH(N1051,'K Bracing'!$A$1:'K Bracing'!$F$1,0),FALSE), 99999)</f>
        <v>99999</v>
      </c>
      <c r="M1051" s="86" t="s">
        <v>27</v>
      </c>
      <c r="N1051" s="86" t="s">
        <v>27</v>
      </c>
      <c r="O1051" s="86">
        <f t="shared" si="68"/>
        <v>0</v>
      </c>
      <c r="Q1051" s="63"/>
      <c r="AD1051" s="63"/>
    </row>
    <row r="1052" spans="1:30" x14ac:dyDescent="0.25">
      <c r="A1052" s="29">
        <f t="shared" si="65"/>
        <v>-1</v>
      </c>
      <c r="B1052" s="86">
        <v>980</v>
      </c>
      <c r="C1052" s="86">
        <v>0</v>
      </c>
      <c r="D1052" s="84">
        <f>IF(A1052=1, VLOOKUP(E1052,'K Bracing'!$A$1:$F$6,MATCH(F1052,'K Bracing'!$A$1:'K Bracing'!$F$1,0),FALSE),99999)</f>
        <v>99999</v>
      </c>
      <c r="E1052" s="86" t="s">
        <v>27</v>
      </c>
      <c r="F1052" s="86" t="s">
        <v>27</v>
      </c>
      <c r="G1052" s="86">
        <f t="shared" si="66"/>
        <v>0</v>
      </c>
      <c r="I1052" s="29">
        <f t="shared" si="67"/>
        <v>-1</v>
      </c>
      <c r="J1052" s="86">
        <v>980</v>
      </c>
      <c r="K1052" s="86">
        <v>0</v>
      </c>
      <c r="L1052" s="84">
        <f>IF(I1052=1,VLOOKUP(M1052,'K Bracing'!$A$1:$F$6,MATCH(N1052,'K Bracing'!$A$1:'K Bracing'!$F$1,0),FALSE), 99999)</f>
        <v>99999</v>
      </c>
      <c r="M1052" s="86" t="s">
        <v>27</v>
      </c>
      <c r="N1052" s="86" t="s">
        <v>27</v>
      </c>
      <c r="O1052" s="86">
        <f t="shared" si="68"/>
        <v>0</v>
      </c>
      <c r="Q1052" s="63"/>
      <c r="AD1052" s="63"/>
    </row>
    <row r="1053" spans="1:30" x14ac:dyDescent="0.25">
      <c r="A1053" s="29">
        <f t="shared" si="65"/>
        <v>-1</v>
      </c>
      <c r="B1053" s="86">
        <v>981</v>
      </c>
      <c r="C1053" s="86">
        <v>0</v>
      </c>
      <c r="D1053" s="84">
        <f>IF(A1053=1, VLOOKUP(E1053,'K Bracing'!$A$1:$F$6,MATCH(F1053,'K Bracing'!$A$1:'K Bracing'!$F$1,0),FALSE),99999)</f>
        <v>99999</v>
      </c>
      <c r="E1053" s="86" t="s">
        <v>27</v>
      </c>
      <c r="F1053" s="86" t="s">
        <v>27</v>
      </c>
      <c r="G1053" s="86">
        <f t="shared" si="66"/>
        <v>0</v>
      </c>
      <c r="I1053" s="29">
        <f t="shared" si="67"/>
        <v>-1</v>
      </c>
      <c r="J1053" s="86">
        <v>981</v>
      </c>
      <c r="K1053" s="86">
        <v>0</v>
      </c>
      <c r="L1053" s="84">
        <f>IF(I1053=1,VLOOKUP(M1053,'K Bracing'!$A$1:$F$6,MATCH(N1053,'K Bracing'!$A$1:'K Bracing'!$F$1,0),FALSE), 99999)</f>
        <v>99999</v>
      </c>
      <c r="M1053" s="86" t="s">
        <v>27</v>
      </c>
      <c r="N1053" s="86" t="s">
        <v>27</v>
      </c>
      <c r="O1053" s="86">
        <f t="shared" si="68"/>
        <v>0</v>
      </c>
      <c r="Q1053" s="63"/>
      <c r="AD1053" s="63"/>
    </row>
    <row r="1054" spans="1:30" x14ac:dyDescent="0.25">
      <c r="A1054" s="29">
        <f t="shared" si="65"/>
        <v>-1</v>
      </c>
      <c r="B1054" s="86">
        <v>982</v>
      </c>
      <c r="C1054" s="86">
        <v>0</v>
      </c>
      <c r="D1054" s="84">
        <f>IF(A1054=1, VLOOKUP(E1054,'K Bracing'!$A$1:$F$6,MATCH(F1054,'K Bracing'!$A$1:'K Bracing'!$F$1,0),FALSE),99999)</f>
        <v>99999</v>
      </c>
      <c r="E1054" s="86" t="s">
        <v>27</v>
      </c>
      <c r="F1054" s="86" t="s">
        <v>27</v>
      </c>
      <c r="G1054" s="86">
        <f t="shared" si="66"/>
        <v>0</v>
      </c>
      <c r="I1054" s="29">
        <f t="shared" si="67"/>
        <v>-1</v>
      </c>
      <c r="J1054" s="86">
        <v>982</v>
      </c>
      <c r="K1054" s="86">
        <v>0</v>
      </c>
      <c r="L1054" s="84">
        <f>IF(I1054=1,VLOOKUP(M1054,'K Bracing'!$A$1:$F$6,MATCH(N1054,'K Bracing'!$A$1:'K Bracing'!$F$1,0),FALSE), 99999)</f>
        <v>99999</v>
      </c>
      <c r="M1054" s="86" t="s">
        <v>27</v>
      </c>
      <c r="N1054" s="86" t="s">
        <v>27</v>
      </c>
      <c r="O1054" s="86">
        <f t="shared" si="68"/>
        <v>0</v>
      </c>
      <c r="Q1054" s="63"/>
      <c r="AD1054" s="63"/>
    </row>
    <row r="1055" spans="1:30" x14ac:dyDescent="0.25">
      <c r="A1055" s="29">
        <f t="shared" si="65"/>
        <v>-1</v>
      </c>
      <c r="B1055" s="86">
        <v>983</v>
      </c>
      <c r="C1055" s="86">
        <v>0</v>
      </c>
      <c r="D1055" s="84">
        <f>IF(A1055=1, VLOOKUP(E1055,'K Bracing'!$A$1:$F$6,MATCH(F1055,'K Bracing'!$A$1:'K Bracing'!$F$1,0),FALSE),99999)</f>
        <v>99999</v>
      </c>
      <c r="E1055" s="86" t="s">
        <v>27</v>
      </c>
      <c r="F1055" s="86" t="s">
        <v>27</v>
      </c>
      <c r="G1055" s="86">
        <f t="shared" si="66"/>
        <v>0</v>
      </c>
      <c r="I1055" s="29">
        <f t="shared" si="67"/>
        <v>-1</v>
      </c>
      <c r="J1055" s="86">
        <v>983</v>
      </c>
      <c r="K1055" s="86">
        <v>0</v>
      </c>
      <c r="L1055" s="84">
        <f>IF(I1055=1,VLOOKUP(M1055,'K Bracing'!$A$1:$F$6,MATCH(N1055,'K Bracing'!$A$1:'K Bracing'!$F$1,0),FALSE), 99999)</f>
        <v>99999</v>
      </c>
      <c r="M1055" s="86" t="s">
        <v>27</v>
      </c>
      <c r="N1055" s="86" t="s">
        <v>27</v>
      </c>
      <c r="O1055" s="86">
        <f t="shared" si="68"/>
        <v>0</v>
      </c>
      <c r="Q1055" s="63"/>
      <c r="AD1055" s="63"/>
    </row>
    <row r="1056" spans="1:30" x14ac:dyDescent="0.25">
      <c r="A1056" s="29">
        <f t="shared" si="65"/>
        <v>-1</v>
      </c>
      <c r="B1056" s="86">
        <v>984</v>
      </c>
      <c r="C1056" s="86">
        <v>0</v>
      </c>
      <c r="D1056" s="84">
        <f>IF(A1056=1, VLOOKUP(E1056,'K Bracing'!$A$1:$F$6,MATCH(F1056,'K Bracing'!$A$1:'K Bracing'!$F$1,0),FALSE),99999)</f>
        <v>99999</v>
      </c>
      <c r="E1056" s="86" t="s">
        <v>27</v>
      </c>
      <c r="F1056" s="86" t="s">
        <v>27</v>
      </c>
      <c r="G1056" s="86">
        <f t="shared" si="66"/>
        <v>0</v>
      </c>
      <c r="I1056" s="29">
        <f t="shared" si="67"/>
        <v>-1</v>
      </c>
      <c r="J1056" s="86">
        <v>984</v>
      </c>
      <c r="K1056" s="86">
        <v>0</v>
      </c>
      <c r="L1056" s="84">
        <f>IF(I1056=1,VLOOKUP(M1056,'K Bracing'!$A$1:$F$6,MATCH(N1056,'K Bracing'!$A$1:'K Bracing'!$F$1,0),FALSE), 99999)</f>
        <v>99999</v>
      </c>
      <c r="M1056" s="86" t="s">
        <v>27</v>
      </c>
      <c r="N1056" s="86" t="s">
        <v>27</v>
      </c>
      <c r="O1056" s="86">
        <f t="shared" si="68"/>
        <v>0</v>
      </c>
      <c r="Q1056" s="63"/>
      <c r="AD1056" s="63"/>
    </row>
    <row r="1057" spans="1:30" x14ac:dyDescent="0.25">
      <c r="A1057" s="29">
        <f t="shared" si="65"/>
        <v>-1</v>
      </c>
      <c r="B1057" s="86">
        <v>985</v>
      </c>
      <c r="C1057" s="86">
        <v>0</v>
      </c>
      <c r="D1057" s="84">
        <f>IF(A1057=1, VLOOKUP(E1057,'K Bracing'!$A$1:$F$6,MATCH(F1057,'K Bracing'!$A$1:'K Bracing'!$F$1,0),FALSE),99999)</f>
        <v>99999</v>
      </c>
      <c r="E1057" s="86" t="s">
        <v>27</v>
      </c>
      <c r="F1057" s="86" t="s">
        <v>27</v>
      </c>
      <c r="G1057" s="86">
        <f t="shared" si="66"/>
        <v>0</v>
      </c>
      <c r="I1057" s="29">
        <f t="shared" si="67"/>
        <v>-1</v>
      </c>
      <c r="J1057" s="86">
        <v>985</v>
      </c>
      <c r="K1057" s="86">
        <v>0</v>
      </c>
      <c r="L1057" s="84">
        <f>IF(I1057=1,VLOOKUP(M1057,'K Bracing'!$A$1:$F$6,MATCH(N1057,'K Bracing'!$A$1:'K Bracing'!$F$1,0),FALSE), 99999)</f>
        <v>99999</v>
      </c>
      <c r="M1057" s="86" t="s">
        <v>27</v>
      </c>
      <c r="N1057" s="86" t="s">
        <v>27</v>
      </c>
      <c r="O1057" s="86">
        <f t="shared" si="68"/>
        <v>0</v>
      </c>
      <c r="Q1057" s="63"/>
      <c r="AD1057" s="63"/>
    </row>
    <row r="1058" spans="1:30" x14ac:dyDescent="0.25">
      <c r="A1058" s="29">
        <f t="shared" si="65"/>
        <v>-1</v>
      </c>
      <c r="B1058" s="86">
        <v>986</v>
      </c>
      <c r="C1058" s="86">
        <v>0</v>
      </c>
      <c r="D1058" s="84">
        <f>IF(A1058=1, VLOOKUP(E1058,'K Bracing'!$A$1:$F$6,MATCH(F1058,'K Bracing'!$A$1:'K Bracing'!$F$1,0),FALSE),99999)</f>
        <v>99999</v>
      </c>
      <c r="E1058" s="86" t="s">
        <v>27</v>
      </c>
      <c r="F1058" s="86" t="s">
        <v>27</v>
      </c>
      <c r="G1058" s="86">
        <f t="shared" si="66"/>
        <v>0</v>
      </c>
      <c r="I1058" s="29">
        <f t="shared" si="67"/>
        <v>-1</v>
      </c>
      <c r="J1058" s="86">
        <v>986</v>
      </c>
      <c r="K1058" s="86">
        <v>0</v>
      </c>
      <c r="L1058" s="84">
        <f>IF(I1058=1,VLOOKUP(M1058,'K Bracing'!$A$1:$F$6,MATCH(N1058,'K Bracing'!$A$1:'K Bracing'!$F$1,0),FALSE), 99999)</f>
        <v>99999</v>
      </c>
      <c r="M1058" s="86" t="s">
        <v>27</v>
      </c>
      <c r="N1058" s="86" t="s">
        <v>27</v>
      </c>
      <c r="O1058" s="86">
        <f t="shared" si="68"/>
        <v>0</v>
      </c>
      <c r="Q1058" s="63"/>
      <c r="AD1058" s="63"/>
    </row>
    <row r="1059" spans="1:30" x14ac:dyDescent="0.25">
      <c r="A1059" s="29">
        <f t="shared" si="65"/>
        <v>-1</v>
      </c>
      <c r="B1059" s="86">
        <v>987</v>
      </c>
      <c r="C1059" s="86">
        <v>0</v>
      </c>
      <c r="D1059" s="84">
        <f>IF(A1059=1, VLOOKUP(E1059,'K Bracing'!$A$1:$F$6,MATCH(F1059,'K Bracing'!$A$1:'K Bracing'!$F$1,0),FALSE),99999)</f>
        <v>99999</v>
      </c>
      <c r="E1059" s="86" t="s">
        <v>27</v>
      </c>
      <c r="F1059" s="86" t="s">
        <v>27</v>
      </c>
      <c r="G1059" s="86">
        <f t="shared" si="66"/>
        <v>0</v>
      </c>
      <c r="I1059" s="29">
        <f t="shared" si="67"/>
        <v>-1</v>
      </c>
      <c r="J1059" s="86">
        <v>987</v>
      </c>
      <c r="K1059" s="86">
        <v>0</v>
      </c>
      <c r="L1059" s="84">
        <f>IF(I1059=1,VLOOKUP(M1059,'K Bracing'!$A$1:$F$6,MATCH(N1059,'K Bracing'!$A$1:'K Bracing'!$F$1,0),FALSE), 99999)</f>
        <v>99999</v>
      </c>
      <c r="M1059" s="86" t="s">
        <v>27</v>
      </c>
      <c r="N1059" s="86" t="s">
        <v>27</v>
      </c>
      <c r="O1059" s="86">
        <f t="shared" si="68"/>
        <v>0</v>
      </c>
      <c r="Q1059" s="63"/>
      <c r="AD1059" s="63"/>
    </row>
    <row r="1060" spans="1:30" x14ac:dyDescent="0.25">
      <c r="A1060" s="29">
        <f t="shared" si="65"/>
        <v>-1</v>
      </c>
      <c r="B1060" s="86">
        <v>988</v>
      </c>
      <c r="C1060" s="86">
        <v>0</v>
      </c>
      <c r="D1060" s="84">
        <f>IF(A1060=1, VLOOKUP(E1060,'K Bracing'!$A$1:$F$6,MATCH(F1060,'K Bracing'!$A$1:'K Bracing'!$F$1,0),FALSE),99999)</f>
        <v>99999</v>
      </c>
      <c r="E1060" s="86" t="s">
        <v>27</v>
      </c>
      <c r="F1060" s="86" t="s">
        <v>27</v>
      </c>
      <c r="G1060" s="86">
        <f t="shared" si="66"/>
        <v>0</v>
      </c>
      <c r="I1060" s="29">
        <f t="shared" si="67"/>
        <v>-1</v>
      </c>
      <c r="J1060" s="86">
        <v>988</v>
      </c>
      <c r="K1060" s="86">
        <v>0</v>
      </c>
      <c r="L1060" s="84">
        <f>IF(I1060=1,VLOOKUP(M1060,'K Bracing'!$A$1:$F$6,MATCH(N1060,'K Bracing'!$A$1:'K Bracing'!$F$1,0),FALSE), 99999)</f>
        <v>99999</v>
      </c>
      <c r="M1060" s="86" t="s">
        <v>27</v>
      </c>
      <c r="N1060" s="86" t="s">
        <v>27</v>
      </c>
      <c r="O1060" s="86">
        <f t="shared" si="68"/>
        <v>0</v>
      </c>
      <c r="Q1060" s="63"/>
      <c r="AD1060" s="63"/>
    </row>
    <row r="1061" spans="1:30" x14ac:dyDescent="0.25">
      <c r="A1061" s="29">
        <f t="shared" si="65"/>
        <v>-1</v>
      </c>
      <c r="B1061" s="86">
        <v>989</v>
      </c>
      <c r="C1061" s="86">
        <v>0</v>
      </c>
      <c r="D1061" s="84">
        <f>IF(A1061=1, VLOOKUP(E1061,'K Bracing'!$A$1:$F$6,MATCH(F1061,'K Bracing'!$A$1:'K Bracing'!$F$1,0),FALSE),99999)</f>
        <v>99999</v>
      </c>
      <c r="E1061" s="86" t="s">
        <v>27</v>
      </c>
      <c r="F1061" s="86" t="s">
        <v>27</v>
      </c>
      <c r="G1061" s="86">
        <f t="shared" si="66"/>
        <v>0</v>
      </c>
      <c r="I1061" s="29">
        <f t="shared" si="67"/>
        <v>-1</v>
      </c>
      <c r="J1061" s="86">
        <v>989</v>
      </c>
      <c r="K1061" s="86">
        <v>0</v>
      </c>
      <c r="L1061" s="84">
        <f>IF(I1061=1,VLOOKUP(M1061,'K Bracing'!$A$1:$F$6,MATCH(N1061,'K Bracing'!$A$1:'K Bracing'!$F$1,0),FALSE), 99999)</f>
        <v>99999</v>
      </c>
      <c r="M1061" s="86" t="s">
        <v>27</v>
      </c>
      <c r="N1061" s="86" t="s">
        <v>27</v>
      </c>
      <c r="O1061" s="86">
        <f t="shared" si="68"/>
        <v>0</v>
      </c>
      <c r="Q1061" s="63"/>
      <c r="AD1061" s="63"/>
    </row>
    <row r="1062" spans="1:30" x14ac:dyDescent="0.25">
      <c r="A1062" s="29">
        <f t="shared" si="65"/>
        <v>-1</v>
      </c>
      <c r="B1062" s="86">
        <v>990</v>
      </c>
      <c r="C1062" s="86">
        <v>0</v>
      </c>
      <c r="D1062" s="84">
        <f>IF(A1062=1, VLOOKUP(E1062,'K Bracing'!$A$1:$F$6,MATCH(F1062,'K Bracing'!$A$1:'K Bracing'!$F$1,0),FALSE),99999)</f>
        <v>99999</v>
      </c>
      <c r="E1062" s="86" t="s">
        <v>27</v>
      </c>
      <c r="F1062" s="86" t="s">
        <v>27</v>
      </c>
      <c r="G1062" s="86">
        <f t="shared" si="66"/>
        <v>0</v>
      </c>
      <c r="I1062" s="29">
        <f t="shared" si="67"/>
        <v>-1</v>
      </c>
      <c r="J1062" s="86">
        <v>990</v>
      </c>
      <c r="K1062" s="86">
        <v>0</v>
      </c>
      <c r="L1062" s="84">
        <f>IF(I1062=1,VLOOKUP(M1062,'K Bracing'!$A$1:$F$6,MATCH(N1062,'K Bracing'!$A$1:'K Bracing'!$F$1,0),FALSE), 99999)</f>
        <v>99999</v>
      </c>
      <c r="M1062" s="86" t="s">
        <v>27</v>
      </c>
      <c r="N1062" s="86" t="s">
        <v>27</v>
      </c>
      <c r="O1062" s="86">
        <f t="shared" si="68"/>
        <v>0</v>
      </c>
      <c r="Q1062" s="63"/>
      <c r="AD1062" s="63"/>
    </row>
    <row r="1063" spans="1:30" x14ac:dyDescent="0.25">
      <c r="A1063" s="29">
        <f t="shared" si="65"/>
        <v>-1</v>
      </c>
      <c r="B1063" s="86">
        <v>991</v>
      </c>
      <c r="C1063" s="86">
        <v>0</v>
      </c>
      <c r="D1063" s="84">
        <f>IF(A1063=1, VLOOKUP(E1063,'K Bracing'!$A$1:$F$6,MATCH(F1063,'K Bracing'!$A$1:'K Bracing'!$F$1,0),FALSE),99999)</f>
        <v>99999</v>
      </c>
      <c r="E1063" s="86" t="s">
        <v>27</v>
      </c>
      <c r="F1063" s="86" t="s">
        <v>27</v>
      </c>
      <c r="G1063" s="86">
        <f t="shared" si="66"/>
        <v>0</v>
      </c>
      <c r="I1063" s="29">
        <f t="shared" si="67"/>
        <v>-1</v>
      </c>
      <c r="J1063" s="86">
        <v>991</v>
      </c>
      <c r="K1063" s="86">
        <v>0</v>
      </c>
      <c r="L1063" s="84">
        <f>IF(I1063=1,VLOOKUP(M1063,'K Bracing'!$A$1:$F$6,MATCH(N1063,'K Bracing'!$A$1:'K Bracing'!$F$1,0),FALSE), 99999)</f>
        <v>99999</v>
      </c>
      <c r="M1063" s="86" t="s">
        <v>27</v>
      </c>
      <c r="N1063" s="86" t="s">
        <v>27</v>
      </c>
      <c r="O1063" s="86">
        <f t="shared" si="68"/>
        <v>0</v>
      </c>
      <c r="Q1063" s="63"/>
      <c r="AD1063" s="63"/>
    </row>
    <row r="1064" spans="1:30" x14ac:dyDescent="0.25">
      <c r="A1064" s="29">
        <f t="shared" si="65"/>
        <v>-1</v>
      </c>
      <c r="B1064" s="86">
        <v>992</v>
      </c>
      <c r="C1064" s="86">
        <v>0</v>
      </c>
      <c r="D1064" s="84">
        <f>IF(A1064=1, VLOOKUP(E1064,'K Bracing'!$A$1:$F$6,MATCH(F1064,'K Bracing'!$A$1:'K Bracing'!$F$1,0),FALSE),99999)</f>
        <v>99999</v>
      </c>
      <c r="E1064" s="86" t="s">
        <v>27</v>
      </c>
      <c r="F1064" s="86" t="s">
        <v>27</v>
      </c>
      <c r="G1064" s="86">
        <f t="shared" si="66"/>
        <v>0</v>
      </c>
      <c r="I1064" s="29">
        <f t="shared" si="67"/>
        <v>-1</v>
      </c>
      <c r="J1064" s="86">
        <v>992</v>
      </c>
      <c r="K1064" s="86">
        <v>0</v>
      </c>
      <c r="L1064" s="84">
        <f>IF(I1064=1,VLOOKUP(M1064,'K Bracing'!$A$1:$F$6,MATCH(N1064,'K Bracing'!$A$1:'K Bracing'!$F$1,0),FALSE), 99999)</f>
        <v>99999</v>
      </c>
      <c r="M1064" s="86" t="s">
        <v>27</v>
      </c>
      <c r="N1064" s="86" t="s">
        <v>27</v>
      </c>
      <c r="O1064" s="86">
        <f t="shared" si="68"/>
        <v>0</v>
      </c>
      <c r="Q1064" s="63"/>
      <c r="AD1064" s="63"/>
    </row>
    <row r="1065" spans="1:30" x14ac:dyDescent="0.25">
      <c r="A1065" s="29">
        <f t="shared" si="65"/>
        <v>-1</v>
      </c>
      <c r="B1065" s="86">
        <v>993</v>
      </c>
      <c r="C1065" s="86">
        <v>0</v>
      </c>
      <c r="D1065" s="84">
        <f>IF(A1065=1, VLOOKUP(E1065,'K Bracing'!$A$1:$F$6,MATCH(F1065,'K Bracing'!$A$1:'K Bracing'!$F$1,0),FALSE),99999)</f>
        <v>99999</v>
      </c>
      <c r="E1065" s="86" t="s">
        <v>27</v>
      </c>
      <c r="F1065" s="86" t="s">
        <v>27</v>
      </c>
      <c r="G1065" s="86">
        <f t="shared" si="66"/>
        <v>0</v>
      </c>
      <c r="I1065" s="29">
        <f t="shared" si="67"/>
        <v>-1</v>
      </c>
      <c r="J1065" s="86">
        <v>993</v>
      </c>
      <c r="K1065" s="86">
        <v>0</v>
      </c>
      <c r="L1065" s="84">
        <f>IF(I1065=1,VLOOKUP(M1065,'K Bracing'!$A$1:$F$6,MATCH(N1065,'K Bracing'!$A$1:'K Bracing'!$F$1,0),FALSE), 99999)</f>
        <v>99999</v>
      </c>
      <c r="M1065" s="86" t="s">
        <v>27</v>
      </c>
      <c r="N1065" s="86" t="s">
        <v>27</v>
      </c>
      <c r="O1065" s="86">
        <f t="shared" si="68"/>
        <v>0</v>
      </c>
      <c r="Q1065" s="63"/>
      <c r="AD1065" s="63"/>
    </row>
    <row r="1066" spans="1:30" x14ac:dyDescent="0.25">
      <c r="A1066" s="29">
        <f t="shared" si="65"/>
        <v>-1</v>
      </c>
      <c r="B1066" s="86">
        <v>994</v>
      </c>
      <c r="C1066" s="86">
        <v>0</v>
      </c>
      <c r="D1066" s="84">
        <f>IF(A1066=1, VLOOKUP(E1066,'K Bracing'!$A$1:$F$6,MATCH(F1066,'K Bracing'!$A$1:'K Bracing'!$F$1,0),FALSE),99999)</f>
        <v>99999</v>
      </c>
      <c r="E1066" s="86" t="s">
        <v>27</v>
      </c>
      <c r="F1066" s="86" t="s">
        <v>27</v>
      </c>
      <c r="G1066" s="86">
        <f t="shared" si="66"/>
        <v>0</v>
      </c>
      <c r="I1066" s="29">
        <f t="shared" si="67"/>
        <v>-1</v>
      </c>
      <c r="J1066" s="86">
        <v>994</v>
      </c>
      <c r="K1066" s="86">
        <v>0</v>
      </c>
      <c r="L1066" s="84">
        <f>IF(I1066=1,VLOOKUP(M1066,'K Bracing'!$A$1:$F$6,MATCH(N1066,'K Bracing'!$A$1:'K Bracing'!$F$1,0),FALSE), 99999)</f>
        <v>99999</v>
      </c>
      <c r="M1066" s="86" t="s">
        <v>27</v>
      </c>
      <c r="N1066" s="86" t="s">
        <v>27</v>
      </c>
      <c r="O1066" s="86">
        <f t="shared" si="68"/>
        <v>0</v>
      </c>
      <c r="Q1066" s="63"/>
      <c r="AD1066" s="63"/>
    </row>
    <row r="1067" spans="1:30" x14ac:dyDescent="0.25">
      <c r="A1067" s="29">
        <f t="shared" si="65"/>
        <v>-1</v>
      </c>
      <c r="B1067" s="86">
        <v>995</v>
      </c>
      <c r="C1067" s="86">
        <v>0</v>
      </c>
      <c r="D1067" s="84">
        <f>IF(A1067=1, VLOOKUP(E1067,'K Bracing'!$A$1:$F$6,MATCH(F1067,'K Bracing'!$A$1:'K Bracing'!$F$1,0),FALSE),99999)</f>
        <v>99999</v>
      </c>
      <c r="E1067" s="86" t="s">
        <v>27</v>
      </c>
      <c r="F1067" s="86" t="s">
        <v>27</v>
      </c>
      <c r="G1067" s="86">
        <f t="shared" si="66"/>
        <v>0</v>
      </c>
      <c r="I1067" s="29">
        <f t="shared" si="67"/>
        <v>-1</v>
      </c>
      <c r="J1067" s="86">
        <v>995</v>
      </c>
      <c r="K1067" s="86">
        <v>0</v>
      </c>
      <c r="L1067" s="84">
        <f>IF(I1067=1,VLOOKUP(M1067,'K Bracing'!$A$1:$F$6,MATCH(N1067,'K Bracing'!$A$1:'K Bracing'!$F$1,0),FALSE), 99999)</f>
        <v>99999</v>
      </c>
      <c r="M1067" s="86" t="s">
        <v>27</v>
      </c>
      <c r="N1067" s="86" t="s">
        <v>27</v>
      </c>
      <c r="O1067" s="86">
        <f t="shared" si="68"/>
        <v>0</v>
      </c>
      <c r="Q1067" s="63"/>
      <c r="AD1067" s="63"/>
    </row>
    <row r="1068" spans="1:30" x14ac:dyDescent="0.25">
      <c r="A1068" s="29">
        <f t="shared" si="65"/>
        <v>-1</v>
      </c>
      <c r="B1068" s="86">
        <v>996</v>
      </c>
      <c r="C1068" s="86">
        <v>0</v>
      </c>
      <c r="D1068" s="84">
        <f>IF(A1068=1, VLOOKUP(E1068,'K Bracing'!$A$1:$F$6,MATCH(F1068,'K Bracing'!$A$1:'K Bracing'!$F$1,0),FALSE),99999)</f>
        <v>99999</v>
      </c>
      <c r="E1068" s="86" t="s">
        <v>27</v>
      </c>
      <c r="F1068" s="86" t="s">
        <v>27</v>
      </c>
      <c r="G1068" s="86">
        <f t="shared" si="66"/>
        <v>0</v>
      </c>
      <c r="I1068" s="29">
        <f t="shared" si="67"/>
        <v>-1</v>
      </c>
      <c r="J1068" s="86">
        <v>996</v>
      </c>
      <c r="K1068" s="86">
        <v>0</v>
      </c>
      <c r="L1068" s="84">
        <f>IF(I1068=1,VLOOKUP(M1068,'K Bracing'!$A$1:$F$6,MATCH(N1068,'K Bracing'!$A$1:'K Bracing'!$F$1,0),FALSE), 99999)</f>
        <v>99999</v>
      </c>
      <c r="M1068" s="86" t="s">
        <v>27</v>
      </c>
      <c r="N1068" s="86" t="s">
        <v>27</v>
      </c>
      <c r="O1068" s="86">
        <f t="shared" si="68"/>
        <v>0</v>
      </c>
      <c r="Q1068" s="63"/>
      <c r="AD1068" s="63"/>
    </row>
    <row r="1069" spans="1:30" x14ac:dyDescent="0.25">
      <c r="A1069" s="29">
        <f t="shared" si="65"/>
        <v>-1</v>
      </c>
      <c r="B1069" s="86">
        <v>997</v>
      </c>
      <c r="C1069" s="86">
        <v>0</v>
      </c>
      <c r="D1069" s="84">
        <f>IF(A1069=1, VLOOKUP(E1069,'K Bracing'!$A$1:$F$6,MATCH(F1069,'K Bracing'!$A$1:'K Bracing'!$F$1,0),FALSE),99999)</f>
        <v>99999</v>
      </c>
      <c r="E1069" s="86" t="s">
        <v>27</v>
      </c>
      <c r="F1069" s="86" t="s">
        <v>27</v>
      </c>
      <c r="G1069" s="86">
        <f t="shared" si="66"/>
        <v>0</v>
      </c>
      <c r="I1069" s="29">
        <f t="shared" si="67"/>
        <v>-1</v>
      </c>
      <c r="J1069" s="86">
        <v>997</v>
      </c>
      <c r="K1069" s="86">
        <v>0</v>
      </c>
      <c r="L1069" s="84">
        <f>IF(I1069=1,VLOOKUP(M1069,'K Bracing'!$A$1:$F$6,MATCH(N1069,'K Bracing'!$A$1:'K Bracing'!$F$1,0),FALSE), 99999)</f>
        <v>99999</v>
      </c>
      <c r="M1069" s="86" t="s">
        <v>27</v>
      </c>
      <c r="N1069" s="86" t="s">
        <v>27</v>
      </c>
      <c r="O1069" s="86">
        <f t="shared" si="68"/>
        <v>0</v>
      </c>
      <c r="Q1069" s="63"/>
      <c r="AD1069" s="63"/>
    </row>
    <row r="1070" spans="1:30" x14ac:dyDescent="0.25">
      <c r="C1070" s="74" t="s">
        <v>263</v>
      </c>
      <c r="D1070" s="59">
        <f>MIN(D72:D1069)</f>
        <v>0.8</v>
      </c>
      <c r="K1070" s="74" t="s">
        <v>263</v>
      </c>
      <c r="L1070" s="59">
        <f>MIN(L72:L1069)</f>
        <v>0.8</v>
      </c>
      <c r="P1070" s="24"/>
      <c r="Q1070" s="63"/>
      <c r="AD1070" s="63"/>
    </row>
    <row r="1071" spans="1:30" x14ac:dyDescent="0.25">
      <c r="B1071" s="74" t="s">
        <v>176</v>
      </c>
      <c r="C1071" s="5">
        <f>MIN(C73:C1069)</f>
        <v>0</v>
      </c>
      <c r="F1071" s="75" t="s">
        <v>206</v>
      </c>
      <c r="H1071" s="98">
        <f>MAX(Other!G2:G998)</f>
        <v>4800</v>
      </c>
      <c r="I1071" s="29"/>
      <c r="J1071" s="74" t="s">
        <v>176</v>
      </c>
      <c r="K1071" s="29">
        <f>MIN(K73:K1069)</f>
        <v>0</v>
      </c>
      <c r="N1071" s="75" t="s">
        <v>206</v>
      </c>
      <c r="P1071" s="98">
        <f>MAX(Other!H2:H998)</f>
        <v>2000</v>
      </c>
      <c r="Q1071" s="63"/>
      <c r="AD1071" s="63"/>
    </row>
    <row r="1072" spans="1:30" x14ac:dyDescent="0.25">
      <c r="B1072" s="74" t="s">
        <v>177</v>
      </c>
      <c r="C1072" s="5">
        <f>MAX(C73:C1069)</f>
        <v>6000</v>
      </c>
      <c r="F1072" s="74" t="s">
        <v>182</v>
      </c>
      <c r="G1072" s="29">
        <f>IF(MAX(G73:G1069)&gt;50, -1, MAX(G73:G1069))</f>
        <v>18.045112781954888</v>
      </c>
      <c r="J1072" s="74" t="s">
        <v>177</v>
      </c>
      <c r="K1072" s="29">
        <f>MAX(K73:K1069)</f>
        <v>2000</v>
      </c>
      <c r="N1072" s="74" t="s">
        <v>181</v>
      </c>
      <c r="O1072" s="29">
        <f>IF(MAX(O73:O1069)&gt;50, -1, MAX(O73:O1069))</f>
        <v>7.5471698113207548</v>
      </c>
      <c r="P1072" s="24"/>
      <c r="Q1072" s="63"/>
      <c r="AD1072" s="63"/>
    </row>
    <row r="1073" spans="1:30" x14ac:dyDescent="0.25">
      <c r="J1073" s="3"/>
      <c r="O1073"/>
      <c r="P1073" s="24"/>
      <c r="Q1073" s="63"/>
      <c r="AD1073" s="63"/>
    </row>
    <row r="1074" spans="1:30" x14ac:dyDescent="0.25">
      <c r="O1074" s="24"/>
      <c r="P1074" s="24"/>
      <c r="Q1074" s="63"/>
      <c r="AD1074" s="63"/>
    </row>
    <row r="1075" spans="1:30" x14ac:dyDescent="0.25">
      <c r="A1075" s="153" t="s">
        <v>282</v>
      </c>
      <c r="B1075" s="153"/>
      <c r="C1075" s="153"/>
      <c r="D1075" s="153"/>
      <c r="E1075" s="153"/>
      <c r="F1075" s="153"/>
      <c r="G1075" s="153"/>
      <c r="J1075" s="29"/>
      <c r="K1075" s="29"/>
      <c r="O1075" s="24"/>
      <c r="P1075" s="24"/>
      <c r="Q1075" s="63"/>
      <c r="AD1075" s="63"/>
    </row>
    <row r="1076" spans="1:30" x14ac:dyDescent="0.25">
      <c r="Q1076" s="63"/>
    </row>
    <row r="1077" spans="1:30" x14ac:dyDescent="0.25">
      <c r="Q1077" s="63"/>
    </row>
    <row r="1078" spans="1:30" x14ac:dyDescent="0.25">
      <c r="Q1078" s="63"/>
    </row>
    <row r="1079" spans="1:30" x14ac:dyDescent="0.25">
      <c r="Q1079" s="63"/>
    </row>
    <row r="1080" spans="1:30" x14ac:dyDescent="0.25">
      <c r="Q1080" s="63"/>
    </row>
    <row r="1081" spans="1:30" x14ac:dyDescent="0.25">
      <c r="Q1081" s="63"/>
    </row>
    <row r="1082" spans="1:30" x14ac:dyDescent="0.25">
      <c r="Q1082" s="63"/>
    </row>
    <row r="1083" spans="1:30" x14ac:dyDescent="0.25">
      <c r="Q1083" s="63"/>
    </row>
    <row r="1084" spans="1:30" x14ac:dyDescent="0.25">
      <c r="Q1084" s="63"/>
    </row>
    <row r="1085" spans="1:30" x14ac:dyDescent="0.25">
      <c r="Q1085" s="63"/>
    </row>
    <row r="1086" spans="1:30" x14ac:dyDescent="0.25">
      <c r="Q1086" s="63"/>
    </row>
    <row r="1087" spans="1:30" x14ac:dyDescent="0.25">
      <c r="Q1087" s="63"/>
    </row>
    <row r="1088" spans="1:30" x14ac:dyDescent="0.25">
      <c r="Q1088" s="63"/>
    </row>
    <row r="1089" spans="17:17" x14ac:dyDescent="0.25">
      <c r="Q1089" s="63"/>
    </row>
    <row r="1090" spans="17:17" x14ac:dyDescent="0.25">
      <c r="Q1090" s="63"/>
    </row>
    <row r="1091" spans="17:17" x14ac:dyDescent="0.25">
      <c r="Q1091" s="63"/>
    </row>
    <row r="1092" spans="17:17" x14ac:dyDescent="0.25">
      <c r="Q1092" s="63"/>
    </row>
    <row r="1093" spans="17:17" x14ac:dyDescent="0.25">
      <c r="Q1093" s="63"/>
    </row>
    <row r="1094" spans="17:17" x14ac:dyDescent="0.25">
      <c r="Q1094" s="63"/>
    </row>
    <row r="1095" spans="17:17" x14ac:dyDescent="0.25">
      <c r="Q1095" s="63"/>
    </row>
    <row r="1096" spans="17:17" x14ac:dyDescent="0.25">
      <c r="Q1096" s="63"/>
    </row>
    <row r="1097" spans="17:17" x14ac:dyDescent="0.25">
      <c r="Q1097" s="63"/>
    </row>
    <row r="1098" spans="17:17" x14ac:dyDescent="0.25">
      <c r="Q1098" s="63"/>
    </row>
    <row r="1099" spans="17:17" x14ac:dyDescent="0.25">
      <c r="Q1099" s="63"/>
    </row>
    <row r="1100" spans="17:17" x14ac:dyDescent="0.25">
      <c r="Q1100" s="63"/>
    </row>
    <row r="1101" spans="17:17" x14ac:dyDescent="0.25">
      <c r="Q1101" s="63"/>
    </row>
    <row r="1102" spans="17:17" x14ac:dyDescent="0.25">
      <c r="Q1102" s="63"/>
    </row>
    <row r="1103" spans="17:17" x14ac:dyDescent="0.25">
      <c r="Q1103" s="63"/>
    </row>
    <row r="1104" spans="17:17" x14ac:dyDescent="0.25">
      <c r="Q1104" s="63"/>
    </row>
    <row r="1105" spans="17:17" x14ac:dyDescent="0.25">
      <c r="Q1105" s="63"/>
    </row>
    <row r="1106" spans="17:17" x14ac:dyDescent="0.25">
      <c r="Q1106" s="63"/>
    </row>
    <row r="1107" spans="17:17" x14ac:dyDescent="0.25">
      <c r="Q1107" s="63"/>
    </row>
    <row r="1108" spans="17:17" x14ac:dyDescent="0.25">
      <c r="Q1108" s="63"/>
    </row>
    <row r="1109" spans="17:17" x14ac:dyDescent="0.25">
      <c r="Q1109" s="63"/>
    </row>
    <row r="1110" spans="17:17" x14ac:dyDescent="0.25">
      <c r="Q1110" s="63"/>
    </row>
    <row r="1111" spans="17:17" x14ac:dyDescent="0.25">
      <c r="Q1111" s="63"/>
    </row>
    <row r="1112" spans="17:17" x14ac:dyDescent="0.25">
      <c r="Q1112" s="63"/>
    </row>
    <row r="1113" spans="17:17" x14ac:dyDescent="0.25">
      <c r="Q1113" s="63"/>
    </row>
    <row r="1114" spans="17:17" x14ac:dyDescent="0.25">
      <c r="Q1114" s="63"/>
    </row>
    <row r="1115" spans="17:17" x14ac:dyDescent="0.25">
      <c r="Q1115" s="63"/>
    </row>
    <row r="1116" spans="17:17" x14ac:dyDescent="0.25">
      <c r="Q1116" s="63"/>
    </row>
    <row r="1117" spans="17:17" x14ac:dyDescent="0.25">
      <c r="Q1117" s="63"/>
    </row>
    <row r="1118" spans="17:17" x14ac:dyDescent="0.25">
      <c r="Q1118" s="63"/>
    </row>
    <row r="1119" spans="17:17" x14ac:dyDescent="0.25">
      <c r="Q1119" s="63"/>
    </row>
    <row r="1120" spans="17:17" x14ac:dyDescent="0.25">
      <c r="Q1120" s="63"/>
    </row>
    <row r="1121" spans="17:17" x14ac:dyDescent="0.25">
      <c r="Q1121" s="63"/>
    </row>
    <row r="1122" spans="17:17" x14ac:dyDescent="0.25">
      <c r="Q1122" s="63"/>
    </row>
    <row r="1123" spans="17:17" x14ac:dyDescent="0.25">
      <c r="Q1123" s="63"/>
    </row>
    <row r="1124" spans="17:17" x14ac:dyDescent="0.25">
      <c r="Q1124" s="63"/>
    </row>
    <row r="1125" spans="17:17" x14ac:dyDescent="0.25">
      <c r="Q1125" s="63"/>
    </row>
    <row r="1126" spans="17:17" x14ac:dyDescent="0.25">
      <c r="Q1126" s="63"/>
    </row>
    <row r="1127" spans="17:17" x14ac:dyDescent="0.25">
      <c r="Q1127" s="63"/>
    </row>
    <row r="1128" spans="17:17" x14ac:dyDescent="0.25">
      <c r="Q1128" s="63"/>
    </row>
    <row r="1129" spans="17:17" x14ac:dyDescent="0.25">
      <c r="Q1129" s="63"/>
    </row>
    <row r="1130" spans="17:17" x14ac:dyDescent="0.25">
      <c r="Q1130" s="63"/>
    </row>
    <row r="1131" spans="17:17" x14ac:dyDescent="0.25">
      <c r="Q1131" s="63"/>
    </row>
    <row r="1132" spans="17:17" x14ac:dyDescent="0.25">
      <c r="Q1132" s="63"/>
    </row>
    <row r="1133" spans="17:17" x14ac:dyDescent="0.25">
      <c r="Q1133" s="63"/>
    </row>
    <row r="1134" spans="17:17" x14ac:dyDescent="0.25">
      <c r="Q1134" s="63"/>
    </row>
    <row r="1135" spans="17:17" x14ac:dyDescent="0.25">
      <c r="Q1135" s="63"/>
    </row>
    <row r="1136" spans="17:17" x14ac:dyDescent="0.25">
      <c r="Q1136" s="63"/>
    </row>
    <row r="1137" spans="17:17" x14ac:dyDescent="0.25">
      <c r="Q1137" s="63"/>
    </row>
    <row r="1138" spans="17:17" x14ac:dyDescent="0.25">
      <c r="Q1138" s="63"/>
    </row>
    <row r="1139" spans="17:17" x14ac:dyDescent="0.25">
      <c r="Q1139" s="63"/>
    </row>
    <row r="1140" spans="17:17" x14ac:dyDescent="0.25">
      <c r="Q1140" s="63"/>
    </row>
    <row r="1141" spans="17:17" x14ac:dyDescent="0.25">
      <c r="Q1141" s="63"/>
    </row>
    <row r="1142" spans="17:17" x14ac:dyDescent="0.25">
      <c r="Q1142" s="63"/>
    </row>
    <row r="1143" spans="17:17" x14ac:dyDescent="0.25">
      <c r="Q1143" s="63"/>
    </row>
    <row r="1144" spans="17:17" x14ac:dyDescent="0.25">
      <c r="Q1144" s="63"/>
    </row>
    <row r="1145" spans="17:17" x14ac:dyDescent="0.25">
      <c r="Q1145" s="63"/>
    </row>
    <row r="1146" spans="17:17" x14ac:dyDescent="0.25">
      <c r="Q1146" s="63"/>
    </row>
    <row r="1147" spans="17:17" x14ac:dyDescent="0.25">
      <c r="Q1147" s="63"/>
    </row>
    <row r="1148" spans="17:17" x14ac:dyDescent="0.25">
      <c r="Q1148" s="63"/>
    </row>
    <row r="1149" spans="17:17" x14ac:dyDescent="0.25">
      <c r="Q1149" s="63"/>
    </row>
    <row r="1150" spans="17:17" x14ac:dyDescent="0.25">
      <c r="Q1150" s="63"/>
    </row>
    <row r="1151" spans="17:17" x14ac:dyDescent="0.25">
      <c r="Q1151" s="63"/>
    </row>
    <row r="1152" spans="17:17" x14ac:dyDescent="0.25">
      <c r="Q1152" s="63"/>
    </row>
    <row r="1153" spans="17:17" x14ac:dyDescent="0.25">
      <c r="Q1153" s="63"/>
    </row>
    <row r="1154" spans="17:17" x14ac:dyDescent="0.25">
      <c r="Q1154" s="63"/>
    </row>
    <row r="1155" spans="17:17" x14ac:dyDescent="0.25">
      <c r="Q1155" s="63"/>
    </row>
  </sheetData>
  <mergeCells count="30">
    <mergeCell ref="B6:H6"/>
    <mergeCell ref="AF16:AJ16"/>
    <mergeCell ref="D10:G10"/>
    <mergeCell ref="D11:G11"/>
    <mergeCell ref="D12:G12"/>
    <mergeCell ref="D13:G13"/>
    <mergeCell ref="D14:G14"/>
    <mergeCell ref="S29:AB29"/>
    <mergeCell ref="K29:M29"/>
    <mergeCell ref="Y10:Z10"/>
    <mergeCell ref="D15:G15"/>
    <mergeCell ref="S28:AB28"/>
    <mergeCell ref="Y17:Z17"/>
    <mergeCell ref="K10:N10"/>
    <mergeCell ref="L14:N15"/>
    <mergeCell ref="K14:K15"/>
    <mergeCell ref="K32:K33"/>
    <mergeCell ref="M32:M33"/>
    <mergeCell ref="A1075:G1075"/>
    <mergeCell ref="AG35:AK35"/>
    <mergeCell ref="G69:P69"/>
    <mergeCell ref="B71:G71"/>
    <mergeCell ref="J71:O71"/>
    <mergeCell ref="AK71:AP71"/>
    <mergeCell ref="AK70:AP70"/>
    <mergeCell ref="AK69:AP69"/>
    <mergeCell ref="N31:N41"/>
    <mergeCell ref="J32:J33"/>
    <mergeCell ref="T42:W42"/>
    <mergeCell ref="T41:W41"/>
  </mergeCells>
  <conditionalFormatting sqref="F1071 A73:G1069">
    <cfRule type="expression" dxfId="24" priority="29">
      <formula>$A73&lt;0</formula>
    </cfRule>
  </conditionalFormatting>
  <conditionalFormatting sqref="I1071 I73:O1069">
    <cfRule type="expression" dxfId="23" priority="28">
      <formula>$I73&lt;0</formula>
    </cfRule>
  </conditionalFormatting>
  <conditionalFormatting sqref="C73:C1069 E73:F1069 F1071">
    <cfRule type="expression" dxfId="22" priority="24">
      <formula>$A73&gt;0</formula>
    </cfRule>
  </conditionalFormatting>
  <conditionalFormatting sqref="K73:K1069 M73:N1069">
    <cfRule type="expression" dxfId="21" priority="23">
      <formula>$I73&gt;0</formula>
    </cfRule>
  </conditionalFormatting>
  <conditionalFormatting sqref="D12 H12:I12">
    <cfRule type="expression" dxfId="20" priority="30">
      <formula>$L$17="N/A"</formula>
    </cfRule>
  </conditionalFormatting>
  <conditionalFormatting sqref="N1071">
    <cfRule type="expression" dxfId="19" priority="21">
      <formula>$A1071&lt;0</formula>
    </cfRule>
  </conditionalFormatting>
  <conditionalFormatting sqref="N1071">
    <cfRule type="expression" dxfId="18" priority="20">
      <formula>$A1071&gt;0</formula>
    </cfRule>
  </conditionalFormatting>
  <conditionalFormatting sqref="J12">
    <cfRule type="expression" dxfId="17" priority="19">
      <formula>$L$17="N/A"</formula>
    </cfRule>
  </conditionalFormatting>
  <conditionalFormatting sqref="D15:J15">
    <cfRule type="expression" dxfId="16" priority="18">
      <formula>$H$15="Select Other Treament Condition"</formula>
    </cfRule>
  </conditionalFormatting>
  <conditionalFormatting sqref="H47:J47">
    <cfRule type="expression" dxfId="15" priority="17">
      <formula>$H$47&gt;$H$46</formula>
    </cfRule>
  </conditionalFormatting>
  <conditionalFormatting sqref="Y41:AB43">
    <cfRule type="expression" dxfId="14" priority="4">
      <formula>$Z41="N/A"</formula>
    </cfRule>
    <cfRule type="expression" dxfId="13" priority="16">
      <formula>$T$41=1</formula>
    </cfRule>
  </conditionalFormatting>
  <conditionalFormatting sqref="T42:W42">
    <cfRule type="expression" dxfId="12" priority="15">
      <formula>$T$41=1</formula>
    </cfRule>
  </conditionalFormatting>
  <conditionalFormatting sqref="U20">
    <cfRule type="expression" dxfId="11" priority="14">
      <formula>$Z$20=1</formula>
    </cfRule>
  </conditionalFormatting>
  <conditionalFormatting sqref="U19 U21 U12:U14">
    <cfRule type="expression" dxfId="10" priority="13">
      <formula>$Z12=1</formula>
    </cfRule>
  </conditionalFormatting>
  <conditionalFormatting sqref="S12:S14 S19:S21">
    <cfRule type="expression" dxfId="9" priority="12">
      <formula>$Y12</formula>
    </cfRule>
  </conditionalFormatting>
  <conditionalFormatting sqref="R28:R38">
    <cfRule type="expression" dxfId="8" priority="11">
      <formula>$R28=1</formula>
    </cfRule>
  </conditionalFormatting>
  <conditionalFormatting sqref="AI37">
    <cfRule type="expression" dxfId="7" priority="10">
      <formula>$AI$37&gt;$AG$37</formula>
    </cfRule>
  </conditionalFormatting>
  <conditionalFormatting sqref="AG37">
    <cfRule type="expression" dxfId="6" priority="9">
      <formula>$AG$37&gt;$AI$37</formula>
    </cfRule>
  </conditionalFormatting>
  <conditionalFormatting sqref="AI62:AI64 AI52:AI54 AI43:AI45">
    <cfRule type="expression" dxfId="5" priority="8">
      <formula>$AI$37&gt;$AG$37</formula>
    </cfRule>
  </conditionalFormatting>
  <conditionalFormatting sqref="AG43:AG45 AG52:AG54 AG62:AG64">
    <cfRule type="expression" dxfId="4" priority="7">
      <formula>$AG$37&gt;$AI$37</formula>
    </cfRule>
  </conditionalFormatting>
  <conditionalFormatting sqref="R19:Z21">
    <cfRule type="expression" dxfId="3" priority="1">
      <formula>AND($S12=$S19,$S19&gt;0)</formula>
    </cfRule>
    <cfRule type="expression" dxfId="2" priority="6">
      <formula>AND($S19&lt;$S12, $S19&gt;0)</formula>
    </cfRule>
  </conditionalFormatting>
  <conditionalFormatting sqref="R12:Z14">
    <cfRule type="expression" dxfId="1" priority="2">
      <formula>AND($S12=$S19,$S12&gt;0)</formula>
    </cfRule>
    <cfRule type="expression" dxfId="0" priority="5">
      <formula>AND($S12&lt;$S19, $S12&gt;0)</formula>
    </cfRule>
  </conditionalFormatting>
  <hyperlinks>
    <hyperlink ref="AF16" location="Loads!A1" display="&quot;CLICK HERE TO GO TO LOADS TAB&quot;"/>
    <hyperlink ref="G69" location="'K Bracing'!A1" display="&gt;&gt;CLICK HERE to see a description of connection conditions"/>
    <hyperlink ref="A1075" location="DESIGN!A51" display="GO BACK TO TOP OF TABLE"/>
  </hyperlinks>
  <pageMargins left="0.23622047244094491" right="0.23622047244094491" top="0.55118110236220474" bottom="0.55118110236220474" header="0.31496062992125984" footer="0.31496062992125984"/>
  <pageSetup scale="5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7">
        <x14:dataValidation type="list" allowBlank="1" showInputMessage="1" showErrorMessage="1">
          <x14:formula1>
            <xm:f>'O86-09 Columns'!$A$29:$A$31</xm:f>
          </x14:formula1>
          <xm:sqref>D11</xm:sqref>
        </x14:dataValidation>
        <x14:dataValidation type="list" allowBlank="1" showInputMessage="1" showErrorMessage="1">
          <x14:formula1>
            <xm:f>'O86-09 Columns'!$A$34:$A$41</xm:f>
          </x14:formula1>
          <xm:sqref>D12</xm:sqref>
        </x14:dataValidation>
        <x14:dataValidation type="list" allowBlank="1" showInputMessage="1" showErrorMessage="1">
          <x14:formula1>
            <xm:f>Lists!$A$5:$A$6</xm:f>
          </x14:formula1>
          <xm:sqref>D14</xm:sqref>
        </x14:dataValidation>
        <x14:dataValidation type="list" allowBlank="1" showInputMessage="1" showErrorMessage="1">
          <x14:formula1>
            <xm:f>Lists!$A$9:$A$10</xm:f>
          </x14:formula1>
          <xm:sqref>D13</xm:sqref>
        </x14:dataValidation>
        <x14:dataValidation type="list" allowBlank="1" showInputMessage="1" showErrorMessage="1">
          <x14:formula1>
            <xm:f>Lists!$A$13:$A$16</xm:f>
          </x14:formula1>
          <xm:sqref>D15</xm:sqref>
        </x14:dataValidation>
        <x14:dataValidation type="list" allowBlank="1" showInputMessage="1" showErrorMessage="1">
          <x14:formula1>
            <xm:f>'K Bracing'!$A$2:$A$6</xm:f>
          </x14:formula1>
          <xm:sqref>E73:F1069 M73:N1069</xm:sqref>
        </x14:dataValidation>
        <x14:dataValidation type="list" allowBlank="1" showInputMessage="1" showErrorMessage="1">
          <x14:formula1>
            <xm:f>Lists!$A$19:$A$20</xm:f>
          </x14:formula1>
          <xm:sqref>H34 B28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A2" zoomScale="85" zoomScaleNormal="85" workbookViewId="0">
      <selection activeCell="L2" sqref="L2:Q2"/>
    </sheetView>
  </sheetViews>
  <sheetFormatPr defaultRowHeight="15" x14ac:dyDescent="0.25"/>
  <cols>
    <col min="3" max="3" width="20.28515625" bestFit="1" customWidth="1"/>
    <col min="4" max="4" width="9.5703125" bestFit="1" customWidth="1"/>
  </cols>
  <sheetData>
    <row r="1" spans="1:17" ht="22.5" thickBot="1" x14ac:dyDescent="0.5">
      <c r="A1" s="18" t="s">
        <v>84</v>
      </c>
      <c r="B1" s="18"/>
      <c r="C1" s="19"/>
      <c r="D1" s="19"/>
      <c r="E1" s="19"/>
      <c r="F1" s="19"/>
      <c r="G1" s="46"/>
      <c r="H1" s="46"/>
      <c r="I1" s="46"/>
      <c r="J1" s="19"/>
      <c r="M1" s="187" t="s">
        <v>228</v>
      </c>
      <c r="N1" s="187"/>
      <c r="O1" s="187"/>
      <c r="P1" s="187"/>
    </row>
    <row r="2" spans="1:17" ht="21" x14ac:dyDescent="0.35">
      <c r="G2" s="182" t="s">
        <v>241</v>
      </c>
      <c r="H2" s="182"/>
      <c r="I2" s="182"/>
      <c r="L2" s="189" t="s">
        <v>290</v>
      </c>
      <c r="M2" s="189"/>
      <c r="N2" s="189"/>
      <c r="O2" s="189"/>
      <c r="P2" s="189"/>
      <c r="Q2" s="189"/>
    </row>
    <row r="3" spans="1:17" ht="54" thickBot="1" x14ac:dyDescent="0.4">
      <c r="A3" s="9"/>
      <c r="B3" s="13"/>
      <c r="C3" s="17" t="s">
        <v>85</v>
      </c>
      <c r="D3" s="16" t="s">
        <v>240</v>
      </c>
      <c r="E3" s="112" t="s">
        <v>86</v>
      </c>
      <c r="F3" s="110"/>
      <c r="G3" s="111">
        <v>0.65</v>
      </c>
      <c r="H3" s="111">
        <v>1</v>
      </c>
      <c r="I3" s="111">
        <v>1.1499999999999999</v>
      </c>
    </row>
    <row r="4" spans="1:17" ht="18.75" thickTop="1" thickBot="1" x14ac:dyDescent="0.4">
      <c r="A4" s="9"/>
      <c r="B4" s="12">
        <v>1</v>
      </c>
      <c r="C4" s="11" t="s">
        <v>87</v>
      </c>
      <c r="D4" s="25">
        <f>1.4*DESIGN!O31</f>
        <v>420</v>
      </c>
      <c r="E4" s="113">
        <v>0.65</v>
      </c>
      <c r="F4" s="64"/>
      <c r="G4" s="64">
        <f>IF($E4=0.65,$D4,0)</f>
        <v>420</v>
      </c>
      <c r="H4" s="64">
        <f>IF($E4=1,$D4,0)</f>
        <v>0</v>
      </c>
      <c r="I4" s="64">
        <f>IF($E4=1.15,$D4,0)</f>
        <v>0</v>
      </c>
      <c r="L4" s="68" t="s">
        <v>136</v>
      </c>
      <c r="M4" s="68">
        <f>DESIGN!O34*DESIGN!$D$29</f>
        <v>120</v>
      </c>
      <c r="N4" s="68"/>
      <c r="O4" s="70" t="s">
        <v>170</v>
      </c>
      <c r="P4" s="68" t="str">
        <f>DESIGN!H34</f>
        <v>No</v>
      </c>
      <c r="Q4" s="68">
        <f>IF(DESIGN!H34="Yes", 1, 0)</f>
        <v>0</v>
      </c>
    </row>
    <row r="5" spans="1:17" ht="18.75" thickTop="1" thickBot="1" x14ac:dyDescent="0.4">
      <c r="B5" s="12" t="s">
        <v>88</v>
      </c>
      <c r="C5" s="11" t="s">
        <v>89</v>
      </c>
      <c r="D5" s="25">
        <f>1.25*DESIGN!O31+1.5*DESIGN!O32</f>
        <v>375</v>
      </c>
      <c r="E5" s="12">
        <f>IF(M7&gt;0,1,0.65)</f>
        <v>0.65</v>
      </c>
      <c r="F5" s="29"/>
      <c r="G5" s="29">
        <f t="shared" ref="G5:G25" si="0">IF(E5=0.65,D5,0)</f>
        <v>375</v>
      </c>
      <c r="H5" s="29">
        <f t="shared" ref="H5:H25" si="1">IF($E5=1,$D5,0)</f>
        <v>0</v>
      </c>
      <c r="I5" s="29">
        <f t="shared" ref="I5:I25" si="2">IF($E5=1.15,$D5,0)</f>
        <v>0</v>
      </c>
      <c r="L5" s="68" t="s">
        <v>22</v>
      </c>
      <c r="M5" s="68">
        <f>DESIGN!O35*DESIGN!$D$29</f>
        <v>0</v>
      </c>
      <c r="N5" s="29"/>
      <c r="O5" s="29"/>
      <c r="P5" s="29"/>
      <c r="Q5" s="29"/>
    </row>
    <row r="6" spans="1:17" ht="18.75" thickTop="1" thickBot="1" x14ac:dyDescent="0.4">
      <c r="B6" s="12" t="s">
        <v>90</v>
      </c>
      <c r="C6" s="11" t="s">
        <v>91</v>
      </c>
      <c r="D6" s="25">
        <f>1.25*DESIGN!O31+1.5*DESIGN!O32+0.5*DESIGN!O33</f>
        <v>375</v>
      </c>
      <c r="E6" s="12">
        <f>IF(M7&gt;0,1,IF(M8&gt;0,1,0.65))</f>
        <v>0.65</v>
      </c>
      <c r="F6" s="29"/>
      <c r="G6" s="29">
        <f t="shared" si="0"/>
        <v>375</v>
      </c>
      <c r="H6" s="29">
        <f t="shared" si="1"/>
        <v>0</v>
      </c>
      <c r="I6" s="29">
        <f t="shared" si="2"/>
        <v>0</v>
      </c>
      <c r="L6" s="68" t="s">
        <v>148</v>
      </c>
      <c r="M6" s="68">
        <f>DESIGN!O31*DESIGN!$D$29</f>
        <v>300</v>
      </c>
      <c r="N6" s="29"/>
      <c r="O6" s="29"/>
      <c r="P6" s="29"/>
      <c r="Q6" s="29"/>
    </row>
    <row r="7" spans="1:17" ht="18.75" thickTop="1" thickBot="1" x14ac:dyDescent="0.4">
      <c r="B7" s="12" t="s">
        <v>92</v>
      </c>
      <c r="C7" s="11" t="s">
        <v>93</v>
      </c>
      <c r="D7" s="25">
        <f>1.25*M6+1.5*M7+0.4*M4</f>
        <v>423</v>
      </c>
      <c r="E7" s="12">
        <f>IF(M4+M5&gt;0,1.15,IF(M7&gt;0,1,IF(M8&gt;0,1,0.65)))</f>
        <v>1.1499999999999999</v>
      </c>
      <c r="F7" s="29"/>
      <c r="G7" s="29">
        <f t="shared" si="0"/>
        <v>0</v>
      </c>
      <c r="H7" s="29">
        <f t="shared" si="1"/>
        <v>0</v>
      </c>
      <c r="I7" s="29">
        <f t="shared" si="2"/>
        <v>423</v>
      </c>
      <c r="L7" s="68" t="s">
        <v>25</v>
      </c>
      <c r="M7" s="68">
        <f>DESIGN!O32*DESIGN!$D$29</f>
        <v>0</v>
      </c>
      <c r="N7" s="29"/>
      <c r="O7" s="29"/>
      <c r="P7" s="29"/>
      <c r="Q7" s="29"/>
    </row>
    <row r="8" spans="1:17" ht="18.75" thickTop="1" thickBot="1" x14ac:dyDescent="0.4">
      <c r="B8" s="12" t="s">
        <v>94</v>
      </c>
      <c r="C8" s="11" t="s">
        <v>95</v>
      </c>
      <c r="D8" s="25">
        <f>0.9*DESIGN!O31+1.5*DESIGN!O32</f>
        <v>270</v>
      </c>
      <c r="E8" s="12">
        <f>IF(M7&gt;0,1,0.65)</f>
        <v>0.65</v>
      </c>
      <c r="F8" s="29"/>
      <c r="G8" s="29">
        <f t="shared" si="0"/>
        <v>270</v>
      </c>
      <c r="H8" s="29">
        <f t="shared" si="1"/>
        <v>0</v>
      </c>
      <c r="I8" s="29">
        <f t="shared" si="2"/>
        <v>0</v>
      </c>
      <c r="L8" s="68" t="s">
        <v>149</v>
      </c>
      <c r="M8" s="68">
        <f>DESIGN!O33*DESIGN!$D$29</f>
        <v>0</v>
      </c>
      <c r="N8" s="29"/>
      <c r="O8" s="29"/>
      <c r="P8" s="29"/>
      <c r="Q8" s="29"/>
    </row>
    <row r="9" spans="1:17" ht="18" thickTop="1" x14ac:dyDescent="0.35">
      <c r="B9" s="12" t="s">
        <v>96</v>
      </c>
      <c r="C9" s="11" t="s">
        <v>97</v>
      </c>
      <c r="D9" s="25">
        <f>0.9*DESIGN!O31+1.5*DESIGN!O32+0.5*DESIGN!O33</f>
        <v>270</v>
      </c>
      <c r="E9" s="12">
        <f>IF(M7&gt;0,1,IF(M8&gt;0,1,0.65))</f>
        <v>0.65</v>
      </c>
      <c r="F9" s="29"/>
      <c r="G9" s="29">
        <f t="shared" si="0"/>
        <v>270</v>
      </c>
      <c r="H9" s="29">
        <f t="shared" si="1"/>
        <v>0</v>
      </c>
      <c r="I9" s="29">
        <f t="shared" si="2"/>
        <v>0</v>
      </c>
      <c r="N9" s="29"/>
      <c r="O9" s="29"/>
      <c r="P9" s="29"/>
      <c r="Q9" s="29"/>
    </row>
    <row r="10" spans="1:17" ht="17.25" x14ac:dyDescent="0.35">
      <c r="B10" s="12" t="s">
        <v>98</v>
      </c>
      <c r="C10" s="11" t="s">
        <v>99</v>
      </c>
      <c r="D10" s="25">
        <f>IF(Q4=0, 0, 1.25*M6+1.5*M7-0.4*M4)</f>
        <v>0</v>
      </c>
      <c r="E10" s="12">
        <f>IF(M4+M5&gt;0,1.15,IF(M7&gt;0,1,IF(M8&gt;0,1,0.65)))</f>
        <v>1.1499999999999999</v>
      </c>
      <c r="F10" s="29"/>
      <c r="G10" s="29">
        <f t="shared" si="0"/>
        <v>0</v>
      </c>
      <c r="H10" s="29">
        <f t="shared" si="1"/>
        <v>0</v>
      </c>
      <c r="I10" s="29">
        <f t="shared" si="2"/>
        <v>0</v>
      </c>
    </row>
    <row r="11" spans="1:17" ht="17.25" x14ac:dyDescent="0.35">
      <c r="B11" s="12" t="s">
        <v>100</v>
      </c>
      <c r="C11" s="11" t="s">
        <v>101</v>
      </c>
      <c r="D11" s="25">
        <f>1.25*DESIGN!O31+1.5*DESIGN!O33</f>
        <v>375</v>
      </c>
      <c r="E11" s="12">
        <f>IF(M8&gt;0,1,0.65)</f>
        <v>0.65</v>
      </c>
      <c r="F11" s="29"/>
      <c r="G11" s="29">
        <f t="shared" si="0"/>
        <v>375</v>
      </c>
      <c r="H11" s="29">
        <f t="shared" si="1"/>
        <v>0</v>
      </c>
      <c r="I11" s="29">
        <f t="shared" si="2"/>
        <v>0</v>
      </c>
    </row>
    <row r="12" spans="1:17" ht="17.25" x14ac:dyDescent="0.35">
      <c r="B12" s="12" t="s">
        <v>102</v>
      </c>
      <c r="C12" s="11" t="s">
        <v>103</v>
      </c>
      <c r="D12" s="25">
        <f>1.25*DESIGN!O31+1.5*DESIGN!O33+0.5*DESIGN!O32</f>
        <v>375</v>
      </c>
      <c r="E12" s="12">
        <f>IF(M7&gt;0,1,IF(M8&gt;0,1,0.65))</f>
        <v>0.65</v>
      </c>
      <c r="F12" s="29"/>
      <c r="G12" s="29">
        <f t="shared" si="0"/>
        <v>375</v>
      </c>
      <c r="H12" s="29">
        <f t="shared" si="1"/>
        <v>0</v>
      </c>
      <c r="I12" s="29">
        <f t="shared" si="2"/>
        <v>0</v>
      </c>
    </row>
    <row r="13" spans="1:17" ht="17.25" x14ac:dyDescent="0.35">
      <c r="B13" s="12" t="s">
        <v>104</v>
      </c>
      <c r="C13" s="11" t="s">
        <v>105</v>
      </c>
      <c r="D13" s="25">
        <f>1.25*M6+1.5*M8+0.4*M4</f>
        <v>423</v>
      </c>
      <c r="E13" s="12">
        <f>IF(M4+M5&gt;0,1.15,IF(M7&gt;0,1,IF(M8&gt;0,1,0.65)))</f>
        <v>1.1499999999999999</v>
      </c>
      <c r="F13" s="29"/>
      <c r="G13" s="29">
        <f t="shared" si="0"/>
        <v>0</v>
      </c>
      <c r="H13" s="29">
        <f t="shared" si="1"/>
        <v>0</v>
      </c>
      <c r="I13" s="29">
        <f t="shared" si="2"/>
        <v>423</v>
      </c>
    </row>
    <row r="14" spans="1:17" ht="17.25" x14ac:dyDescent="0.35">
      <c r="B14" s="12" t="s">
        <v>106</v>
      </c>
      <c r="C14" s="11" t="s">
        <v>107</v>
      </c>
      <c r="D14" s="25">
        <f>0.9*DESIGN!O31+1.5*DESIGN!O33</f>
        <v>270</v>
      </c>
      <c r="E14" s="12">
        <f>IF(M8&gt;0,1,0.65)</f>
        <v>0.65</v>
      </c>
      <c r="F14" s="29"/>
      <c r="G14" s="29">
        <f t="shared" si="0"/>
        <v>270</v>
      </c>
      <c r="H14" s="29">
        <f t="shared" si="1"/>
        <v>0</v>
      </c>
      <c r="I14" s="29">
        <f t="shared" si="2"/>
        <v>0</v>
      </c>
    </row>
    <row r="15" spans="1:17" ht="17.25" x14ac:dyDescent="0.35">
      <c r="B15" s="12" t="s">
        <v>108</v>
      </c>
      <c r="C15" s="11" t="s">
        <v>109</v>
      </c>
      <c r="D15" s="25">
        <f>0.9*DESIGN!O31+1.5*DESIGN!O33+0.5*DESIGN!O32</f>
        <v>270</v>
      </c>
      <c r="E15" s="12">
        <f>IF(M7&gt;0,1,IF(M8&gt;0,1,0.65))</f>
        <v>0.65</v>
      </c>
      <c r="F15" s="29"/>
      <c r="G15" s="29">
        <f t="shared" si="0"/>
        <v>270</v>
      </c>
      <c r="H15" s="29">
        <f t="shared" si="1"/>
        <v>0</v>
      </c>
      <c r="I15" s="29">
        <f t="shared" si="2"/>
        <v>0</v>
      </c>
    </row>
    <row r="16" spans="1:17" ht="17.25" x14ac:dyDescent="0.35">
      <c r="B16" s="12" t="s">
        <v>110</v>
      </c>
      <c r="C16" s="11" t="s">
        <v>111</v>
      </c>
      <c r="D16" s="25">
        <f>IF(Q4=0,0,1.25*M6+1.5*M8-0.4*M4)</f>
        <v>0</v>
      </c>
      <c r="E16" s="12">
        <f>IF(M4+M5&gt;0,1.15,IF(M7&gt;0,1,IF(M8&gt;0,1,0.65)))</f>
        <v>1.1499999999999999</v>
      </c>
      <c r="F16" s="29"/>
      <c r="G16" s="29">
        <f t="shared" si="0"/>
        <v>0</v>
      </c>
      <c r="H16" s="29">
        <f t="shared" si="1"/>
        <v>0</v>
      </c>
      <c r="I16" s="29">
        <f t="shared" si="2"/>
        <v>0</v>
      </c>
    </row>
    <row r="17" spans="1:9" ht="17.25" x14ac:dyDescent="0.35">
      <c r="B17" s="12" t="s">
        <v>112</v>
      </c>
      <c r="C17" s="11" t="s">
        <v>113</v>
      </c>
      <c r="D17" s="25">
        <f>1.25*M6+1.4*M4</f>
        <v>543</v>
      </c>
      <c r="E17" s="12">
        <f>IF(M4+M5&gt;0,1.15,IF(M7&gt;0,1,IF(M8&gt;0,1,0.65)))</f>
        <v>1.1499999999999999</v>
      </c>
      <c r="F17" s="29"/>
      <c r="G17" s="29">
        <f t="shared" si="0"/>
        <v>0</v>
      </c>
      <c r="H17" s="29">
        <f t="shared" si="1"/>
        <v>0</v>
      </c>
      <c r="I17" s="29">
        <f t="shared" si="2"/>
        <v>543</v>
      </c>
    </row>
    <row r="18" spans="1:9" ht="17.25" x14ac:dyDescent="0.35">
      <c r="B18" s="12" t="s">
        <v>114</v>
      </c>
      <c r="C18" s="11" t="s">
        <v>115</v>
      </c>
      <c r="D18" s="25">
        <f>1.25*M6+1.4*M4+0.5*M7</f>
        <v>543</v>
      </c>
      <c r="E18" s="12">
        <f>IF(M4+M5&gt;0,1.15,IF(M7&gt;0,1,IF(M8&gt;0,1,0.65)))</f>
        <v>1.1499999999999999</v>
      </c>
      <c r="F18" s="29"/>
      <c r="G18" s="29">
        <f t="shared" si="0"/>
        <v>0</v>
      </c>
      <c r="H18" s="29">
        <f t="shared" si="1"/>
        <v>0</v>
      </c>
      <c r="I18" s="29">
        <f t="shared" si="2"/>
        <v>543</v>
      </c>
    </row>
    <row r="19" spans="1:9" ht="17.25" x14ac:dyDescent="0.35">
      <c r="B19" s="12" t="s">
        <v>116</v>
      </c>
      <c r="C19" s="11" t="s">
        <v>117</v>
      </c>
      <c r="D19" s="25">
        <f>1.25*M6+1.4*M4+0.5*M8</f>
        <v>543</v>
      </c>
      <c r="E19" s="12">
        <f>IF(M4+M5&gt;0,1.15,IF(M7&gt;0,1,IF(M8&gt;0,1,0.65)))</f>
        <v>1.1499999999999999</v>
      </c>
      <c r="F19" s="29"/>
      <c r="G19" s="29">
        <f t="shared" si="0"/>
        <v>0</v>
      </c>
      <c r="H19" s="29">
        <f t="shared" si="1"/>
        <v>0</v>
      </c>
      <c r="I19" s="29">
        <f t="shared" si="2"/>
        <v>543</v>
      </c>
    </row>
    <row r="20" spans="1:9" ht="17.25" x14ac:dyDescent="0.35">
      <c r="B20" s="12" t="s">
        <v>118</v>
      </c>
      <c r="C20" s="11" t="s">
        <v>119</v>
      </c>
      <c r="D20" s="25">
        <f>IF(Q4=0,0,1.25*M6-1.4*M4)</f>
        <v>0</v>
      </c>
      <c r="E20" s="12">
        <f>IF(M4+M5&gt;0,1.15,IF(M7&gt;0,1,IF(M8&gt;0,1,0.65)))</f>
        <v>1.1499999999999999</v>
      </c>
      <c r="F20" s="29"/>
      <c r="G20" s="29">
        <f t="shared" si="0"/>
        <v>0</v>
      </c>
      <c r="H20" s="29">
        <f t="shared" si="1"/>
        <v>0</v>
      </c>
      <c r="I20" s="29">
        <f>IF($E20=1.15,$D20,0)</f>
        <v>0</v>
      </c>
    </row>
    <row r="21" spans="1:9" ht="17.25" x14ac:dyDescent="0.35">
      <c r="A21" s="9"/>
      <c r="B21" s="12" t="s">
        <v>120</v>
      </c>
      <c r="C21" s="11" t="s">
        <v>121</v>
      </c>
      <c r="D21" s="25">
        <f>IF(Q4=0,0,0.9*M6-1.4*M4+0.5*M7)</f>
        <v>0</v>
      </c>
      <c r="E21" s="12">
        <f>IF(M4+M5&gt;0,1.15,IF(M7&gt;0,1,IF(M8&gt;0,1,0.65)))</f>
        <v>1.1499999999999999</v>
      </c>
      <c r="F21" s="29"/>
      <c r="G21" s="29">
        <f t="shared" si="0"/>
        <v>0</v>
      </c>
      <c r="H21" s="29">
        <f t="shared" si="1"/>
        <v>0</v>
      </c>
      <c r="I21" s="29">
        <f t="shared" si="2"/>
        <v>0</v>
      </c>
    </row>
    <row r="22" spans="1:9" ht="17.25" x14ac:dyDescent="0.35">
      <c r="A22" s="9"/>
      <c r="B22" s="12" t="s">
        <v>122</v>
      </c>
      <c r="C22" s="11" t="s">
        <v>123</v>
      </c>
      <c r="D22" s="25">
        <f>IF(Q4=0,0,0.9*M6-1.4*M4+0.5*M8)</f>
        <v>0</v>
      </c>
      <c r="E22" s="12">
        <f>IF(M4+M5&gt;0,1.15,IF(M7&gt;0,1,IF(M8&gt;0,1,0.65)))</f>
        <v>1.1499999999999999</v>
      </c>
      <c r="F22" s="29"/>
      <c r="G22" s="29">
        <f t="shared" si="0"/>
        <v>0</v>
      </c>
      <c r="H22" s="29">
        <f t="shared" si="1"/>
        <v>0</v>
      </c>
      <c r="I22" s="29">
        <f t="shared" si="2"/>
        <v>0</v>
      </c>
    </row>
    <row r="23" spans="1:9" ht="17.25" x14ac:dyDescent="0.35">
      <c r="A23" s="9"/>
      <c r="B23" s="12" t="s">
        <v>124</v>
      </c>
      <c r="C23" s="11" t="s">
        <v>125</v>
      </c>
      <c r="D23" s="25">
        <f>M6+M5</f>
        <v>300</v>
      </c>
      <c r="E23" s="12">
        <f>IF(M4+M5&gt;0,1.15,IF(M7&gt;0,1,IF(M8&gt;0,1,0.65)))</f>
        <v>1.1499999999999999</v>
      </c>
      <c r="F23" s="29"/>
      <c r="G23" s="29">
        <f t="shared" si="0"/>
        <v>0</v>
      </c>
      <c r="H23" s="29">
        <f t="shared" si="1"/>
        <v>0</v>
      </c>
      <c r="I23" s="29">
        <f t="shared" si="2"/>
        <v>300</v>
      </c>
    </row>
    <row r="24" spans="1:9" ht="17.25" x14ac:dyDescent="0.35">
      <c r="A24" s="9"/>
      <c r="B24" s="12" t="s">
        <v>126</v>
      </c>
      <c r="C24" s="11" t="s">
        <v>127</v>
      </c>
      <c r="D24" s="25">
        <f>M6+M5+0.5*M7</f>
        <v>300</v>
      </c>
      <c r="E24" s="12">
        <f>IF(M4+M5&gt;0,1.15,IF(M7&gt;0,1,IF(M8&gt;0,1,0.65)))</f>
        <v>1.1499999999999999</v>
      </c>
      <c r="F24" s="29"/>
      <c r="G24" s="29">
        <f t="shared" si="0"/>
        <v>0</v>
      </c>
      <c r="H24" s="29">
        <f t="shared" si="1"/>
        <v>0</v>
      </c>
      <c r="I24" s="29">
        <f t="shared" si="2"/>
        <v>300</v>
      </c>
    </row>
    <row r="25" spans="1:9" ht="17.25" x14ac:dyDescent="0.35">
      <c r="A25" s="9"/>
      <c r="B25" s="14" t="s">
        <v>128</v>
      </c>
      <c r="C25" s="109" t="s">
        <v>129</v>
      </c>
      <c r="D25" s="15">
        <f>M6+M5+0.25*M8</f>
        <v>300</v>
      </c>
      <c r="E25" s="15">
        <f>IF(M4+M5&gt;0,1.15,IF(M7&gt;0,1,IF(M8&gt;0,1,0.65)))</f>
        <v>1.1499999999999999</v>
      </c>
      <c r="F25" s="36"/>
      <c r="G25" s="36">
        <f t="shared" si="0"/>
        <v>0</v>
      </c>
      <c r="H25" s="36">
        <f t="shared" si="1"/>
        <v>0</v>
      </c>
      <c r="I25" s="36">
        <f t="shared" si="2"/>
        <v>300</v>
      </c>
    </row>
    <row r="26" spans="1:9" ht="17.25" x14ac:dyDescent="0.35">
      <c r="A26" s="9"/>
      <c r="B26" s="9"/>
      <c r="C26" s="9"/>
      <c r="D26" s="9"/>
      <c r="E26" s="10" t="s">
        <v>130</v>
      </c>
      <c r="F26" s="29"/>
      <c r="G26" s="9">
        <f>MAX(G4:G25)*DESIGN!D29</f>
        <v>420</v>
      </c>
      <c r="H26" s="29">
        <f>MAX(H4:H25)*DESIGN!D29</f>
        <v>0</v>
      </c>
      <c r="I26" s="29">
        <f>MAX(I4:I25)*DESIGN!D29</f>
        <v>543</v>
      </c>
    </row>
    <row r="27" spans="1:9" ht="17.25" x14ac:dyDescent="0.35">
      <c r="E27" s="10" t="s">
        <v>175</v>
      </c>
      <c r="F27" s="29"/>
      <c r="I27" s="29">
        <f>MIN(I4:I25)</f>
        <v>0</v>
      </c>
    </row>
    <row r="28" spans="1:9" x14ac:dyDescent="0.25">
      <c r="F28" s="29"/>
    </row>
  </sheetData>
  <mergeCells count="3">
    <mergeCell ref="M1:P1"/>
    <mergeCell ref="G2:I2"/>
    <mergeCell ref="L2:Q2"/>
  </mergeCells>
  <hyperlinks>
    <hyperlink ref="M1" location="DESIGN!A1" display="Click here to go back to the DESIGN tab"/>
    <hyperlink ref="M1:P1" location="DESIGN!A25" display="Click here to go back to the DESIGN tab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13"/>
  <sheetViews>
    <sheetView workbookViewId="0">
      <selection activeCell="J1" sqref="J1:O1"/>
    </sheetView>
  </sheetViews>
  <sheetFormatPr defaultRowHeight="15" x14ac:dyDescent="0.25"/>
  <cols>
    <col min="1" max="1" width="18" bestFit="1" customWidth="1"/>
    <col min="4" max="4" width="14.28515625" bestFit="1" customWidth="1"/>
    <col min="5" max="5" width="18" bestFit="1" customWidth="1"/>
  </cols>
  <sheetData>
    <row r="1" spans="1:15" ht="21" x14ac:dyDescent="0.35">
      <c r="A1" s="3" t="s">
        <v>28</v>
      </c>
      <c r="B1" s="3" t="s">
        <v>27</v>
      </c>
      <c r="C1" s="3" t="s">
        <v>29</v>
      </c>
      <c r="D1" s="3" t="s">
        <v>31</v>
      </c>
      <c r="E1" s="3" t="s">
        <v>32</v>
      </c>
      <c r="F1" s="3" t="s">
        <v>30</v>
      </c>
      <c r="J1" s="189" t="s">
        <v>290</v>
      </c>
      <c r="K1" s="189"/>
      <c r="L1" s="189"/>
      <c r="M1" s="189"/>
      <c r="N1" s="189"/>
      <c r="O1" s="189"/>
    </row>
    <row r="2" spans="1:15" x14ac:dyDescent="0.25">
      <c r="A2" s="3" t="s">
        <v>27</v>
      </c>
      <c r="B2">
        <v>0.65</v>
      </c>
      <c r="C2">
        <v>0.8</v>
      </c>
      <c r="D2">
        <v>1.2</v>
      </c>
      <c r="E2">
        <v>1.5</v>
      </c>
      <c r="F2">
        <v>2</v>
      </c>
    </row>
    <row r="3" spans="1:15" x14ac:dyDescent="0.25">
      <c r="A3" s="3" t="s">
        <v>29</v>
      </c>
      <c r="B3">
        <v>0.8</v>
      </c>
      <c r="C3">
        <v>1</v>
      </c>
      <c r="D3">
        <v>2</v>
      </c>
      <c r="E3">
        <v>0</v>
      </c>
      <c r="F3">
        <v>0</v>
      </c>
    </row>
    <row r="4" spans="1:15" x14ac:dyDescent="0.25">
      <c r="A4" s="3" t="s">
        <v>31</v>
      </c>
      <c r="B4">
        <v>1.2</v>
      </c>
      <c r="C4">
        <v>2</v>
      </c>
      <c r="D4">
        <v>0</v>
      </c>
      <c r="E4">
        <v>0</v>
      </c>
      <c r="F4">
        <v>0</v>
      </c>
    </row>
    <row r="5" spans="1:15" x14ac:dyDescent="0.25">
      <c r="A5" s="3" t="s">
        <v>32</v>
      </c>
      <c r="B5">
        <v>1.5</v>
      </c>
      <c r="C5">
        <v>0</v>
      </c>
      <c r="D5">
        <v>0</v>
      </c>
      <c r="E5">
        <v>0</v>
      </c>
      <c r="F5">
        <v>0</v>
      </c>
    </row>
    <row r="6" spans="1:15" x14ac:dyDescent="0.25">
      <c r="A6" s="3" t="s">
        <v>30</v>
      </c>
      <c r="B6">
        <v>2</v>
      </c>
      <c r="C6">
        <v>0</v>
      </c>
      <c r="D6">
        <v>0</v>
      </c>
      <c r="E6">
        <v>0</v>
      </c>
      <c r="F6">
        <v>0</v>
      </c>
    </row>
    <row r="9" spans="1:15" x14ac:dyDescent="0.25">
      <c r="A9" s="187" t="s">
        <v>228</v>
      </c>
      <c r="B9" s="187"/>
      <c r="C9" s="187"/>
      <c r="D9" s="187"/>
    </row>
    <row r="13" spans="1:15" x14ac:dyDescent="0.25">
      <c r="A13" s="3"/>
    </row>
  </sheetData>
  <mergeCells count="2">
    <mergeCell ref="A9:D9"/>
    <mergeCell ref="J1:O1"/>
  </mergeCells>
  <hyperlinks>
    <hyperlink ref="A9" location="DESIGN!A1" display="Click here to go back to the DESIGN tab"/>
    <hyperlink ref="A9:D9" location="DESIGN!A51" display="Click here to go back to the DESIGN tab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E1" sqref="E1:J1"/>
    </sheetView>
  </sheetViews>
  <sheetFormatPr defaultRowHeight="15" x14ac:dyDescent="0.25"/>
  <cols>
    <col min="1" max="1" width="49" customWidth="1"/>
    <col min="2" max="2" width="16.42578125" customWidth="1"/>
    <col min="9" max="9" width="8.42578125" customWidth="1"/>
    <col min="10" max="10" width="8.7109375" customWidth="1"/>
  </cols>
  <sheetData>
    <row r="1" spans="1:14" s="4" customFormat="1" ht="21" x14ac:dyDescent="0.35">
      <c r="A1" s="3" t="s">
        <v>76</v>
      </c>
      <c r="E1" s="189" t="s">
        <v>290</v>
      </c>
      <c r="F1" s="189"/>
      <c r="G1" s="189"/>
      <c r="H1" s="189"/>
      <c r="I1" s="189"/>
      <c r="J1" s="189"/>
    </row>
    <row r="2" spans="1:14" x14ac:dyDescent="0.25">
      <c r="A2" s="48"/>
      <c r="B2" s="48"/>
      <c r="C2" s="49"/>
      <c r="D2" s="48"/>
      <c r="E2" s="48"/>
      <c r="F2" s="48"/>
      <c r="G2" s="48"/>
      <c r="H2" s="48"/>
      <c r="I2" s="49"/>
      <c r="J2" s="48"/>
      <c r="K2" s="48"/>
      <c r="L2" s="48"/>
      <c r="N2" s="48"/>
    </row>
    <row r="3" spans="1:14" x14ac:dyDescent="0.25">
      <c r="A3" s="48"/>
      <c r="B3" s="48"/>
      <c r="C3" s="50" t="s">
        <v>44</v>
      </c>
      <c r="D3" s="51" t="s">
        <v>45</v>
      </c>
      <c r="E3" s="51" t="s">
        <v>46</v>
      </c>
      <c r="F3" s="51" t="s">
        <v>47</v>
      </c>
      <c r="G3" s="51" t="s">
        <v>48</v>
      </c>
      <c r="H3" s="51" t="s">
        <v>49</v>
      </c>
      <c r="I3" s="51" t="s">
        <v>50</v>
      </c>
      <c r="J3" s="51" t="s">
        <v>51</v>
      </c>
      <c r="K3" s="51"/>
      <c r="L3" s="51"/>
      <c r="M3" s="50"/>
      <c r="N3" s="51"/>
    </row>
    <row r="4" spans="1:14" ht="18" x14ac:dyDescent="0.35">
      <c r="A4" s="48" t="s">
        <v>184</v>
      </c>
      <c r="B4" s="49" t="s">
        <v>41</v>
      </c>
      <c r="C4" s="52">
        <v>30.2</v>
      </c>
      <c r="D4" s="53">
        <v>30.2</v>
      </c>
      <c r="E4" s="53">
        <v>30.2</v>
      </c>
      <c r="F4" s="53">
        <v>30.2</v>
      </c>
      <c r="G4" s="53">
        <v>30.2</v>
      </c>
      <c r="H4" s="53">
        <v>30.2</v>
      </c>
      <c r="I4" s="53" t="s">
        <v>183</v>
      </c>
      <c r="J4" s="53" t="s">
        <v>183</v>
      </c>
      <c r="K4" s="53"/>
      <c r="L4" s="53"/>
      <c r="M4" s="52"/>
      <c r="N4" s="54"/>
    </row>
    <row r="5" spans="1:14" s="29" customFormat="1" x14ac:dyDescent="0.25">
      <c r="A5" s="55"/>
      <c r="B5" s="49" t="s">
        <v>42</v>
      </c>
      <c r="C5" s="53" t="s">
        <v>183</v>
      </c>
      <c r="D5" s="53" t="s">
        <v>183</v>
      </c>
      <c r="E5" s="53">
        <v>25.2</v>
      </c>
      <c r="F5" s="53">
        <v>25.2</v>
      </c>
      <c r="G5" s="53" t="s">
        <v>183</v>
      </c>
      <c r="H5" s="53" t="s">
        <v>183</v>
      </c>
      <c r="I5" s="53">
        <v>25.2</v>
      </c>
      <c r="J5" s="53">
        <v>25.2</v>
      </c>
      <c r="K5" s="53"/>
      <c r="L5" s="53"/>
      <c r="M5" s="52"/>
      <c r="N5" s="54"/>
    </row>
    <row r="6" spans="1:14" s="29" customFormat="1" x14ac:dyDescent="0.25">
      <c r="A6" s="48"/>
      <c r="B6" s="49" t="s">
        <v>43</v>
      </c>
      <c r="C6" s="53" t="s">
        <v>183</v>
      </c>
      <c r="D6" s="53" t="s">
        <v>183</v>
      </c>
      <c r="E6" s="53" t="s">
        <v>183</v>
      </c>
      <c r="F6" s="53" t="s">
        <v>183</v>
      </c>
      <c r="G6" s="53" t="s">
        <v>183</v>
      </c>
      <c r="H6" s="53" t="s">
        <v>183</v>
      </c>
      <c r="I6" s="53" t="s">
        <v>183</v>
      </c>
      <c r="J6" s="53" t="s">
        <v>183</v>
      </c>
      <c r="K6" s="53"/>
      <c r="L6" s="53"/>
      <c r="M6" s="52"/>
      <c r="N6" s="54"/>
    </row>
    <row r="7" spans="1:14" s="29" customFormat="1" x14ac:dyDescent="0.25">
      <c r="A7" s="48"/>
      <c r="B7" s="55"/>
      <c r="C7" s="52"/>
      <c r="D7" s="53"/>
      <c r="E7" s="53"/>
      <c r="F7" s="53"/>
      <c r="G7" s="53"/>
      <c r="H7" s="53"/>
      <c r="I7" s="52"/>
      <c r="J7" s="53"/>
      <c r="K7" s="53"/>
      <c r="L7" s="53"/>
      <c r="M7" s="52"/>
      <c r="N7" s="54"/>
    </row>
    <row r="8" spans="1:14" s="29" customFormat="1" x14ac:dyDescent="0.25">
      <c r="A8" s="48"/>
      <c r="B8" s="48"/>
      <c r="C8" s="50" t="s">
        <v>44</v>
      </c>
      <c r="D8" s="51" t="s">
        <v>45</v>
      </c>
      <c r="E8" s="51" t="s">
        <v>46</v>
      </c>
      <c r="F8" s="51" t="s">
        <v>47</v>
      </c>
      <c r="G8" s="51" t="s">
        <v>48</v>
      </c>
      <c r="H8" s="51" t="s">
        <v>49</v>
      </c>
      <c r="I8" s="51" t="s">
        <v>50</v>
      </c>
      <c r="J8" s="51" t="s">
        <v>51</v>
      </c>
      <c r="K8" s="53"/>
      <c r="L8" s="53"/>
      <c r="M8" s="52"/>
      <c r="N8" s="54"/>
    </row>
    <row r="9" spans="1:14" s="29" customFormat="1" x14ac:dyDescent="0.25">
      <c r="A9" s="48"/>
      <c r="B9" s="49" t="s">
        <v>41</v>
      </c>
      <c r="C9" s="52">
        <v>12800</v>
      </c>
      <c r="D9" s="53">
        <v>12800</v>
      </c>
      <c r="E9" s="53">
        <v>12400</v>
      </c>
      <c r="F9" s="53">
        <v>12400</v>
      </c>
      <c r="G9" s="53">
        <v>13800</v>
      </c>
      <c r="H9" s="53">
        <v>12400</v>
      </c>
      <c r="I9" s="53" t="s">
        <v>183</v>
      </c>
      <c r="J9" s="53" t="s">
        <v>183</v>
      </c>
      <c r="K9" s="53"/>
      <c r="L9" s="53"/>
      <c r="M9" s="52"/>
      <c r="N9" s="54"/>
    </row>
    <row r="10" spans="1:14" s="29" customFormat="1" x14ac:dyDescent="0.25">
      <c r="A10" s="48"/>
      <c r="B10" s="49" t="s">
        <v>42</v>
      </c>
      <c r="C10" s="53" t="s">
        <v>183</v>
      </c>
      <c r="D10" s="53" t="s">
        <v>183</v>
      </c>
      <c r="E10" s="53">
        <v>10300</v>
      </c>
      <c r="F10" s="53">
        <v>10300</v>
      </c>
      <c r="G10" s="53" t="s">
        <v>183</v>
      </c>
      <c r="H10" s="53" t="s">
        <v>183</v>
      </c>
      <c r="I10" s="53">
        <v>10700</v>
      </c>
      <c r="J10" s="53">
        <v>9700</v>
      </c>
      <c r="K10" s="53"/>
      <c r="L10" s="53"/>
      <c r="M10" s="52"/>
      <c r="N10" s="54"/>
    </row>
    <row r="11" spans="1:14" s="29" customFormat="1" x14ac:dyDescent="0.25">
      <c r="A11" s="48"/>
      <c r="B11" s="49" t="s">
        <v>43</v>
      </c>
      <c r="C11" s="52">
        <v>13100</v>
      </c>
      <c r="D11" s="54">
        <v>13100</v>
      </c>
      <c r="E11" s="53" t="s">
        <v>183</v>
      </c>
      <c r="F11" s="53" t="s">
        <v>183</v>
      </c>
      <c r="G11" s="53" t="s">
        <v>183</v>
      </c>
      <c r="H11" s="53" t="s">
        <v>183</v>
      </c>
      <c r="I11" s="53" t="s">
        <v>183</v>
      </c>
      <c r="J11" s="53" t="s">
        <v>183</v>
      </c>
      <c r="K11" s="53"/>
      <c r="L11" s="53"/>
      <c r="M11" s="52"/>
      <c r="N11" s="54"/>
    </row>
    <row r="12" spans="1:14" s="29" customFormat="1" ht="18.75" customHeight="1" x14ac:dyDescent="0.25">
      <c r="A12" s="48"/>
      <c r="B12" s="48"/>
      <c r="C12" s="52"/>
      <c r="D12" s="53"/>
      <c r="E12" s="53"/>
      <c r="F12" s="53"/>
      <c r="G12" s="53"/>
      <c r="H12" s="53"/>
      <c r="I12" s="52"/>
      <c r="J12" s="53"/>
      <c r="K12" s="53"/>
      <c r="L12" s="53"/>
      <c r="M12" s="52"/>
      <c r="N12" s="54"/>
    </row>
    <row r="13" spans="1:14" s="29" customFormat="1" x14ac:dyDescent="0.25">
      <c r="A13" s="48"/>
      <c r="B13" s="48"/>
      <c r="C13" s="52"/>
      <c r="D13" s="53"/>
      <c r="E13" s="53"/>
      <c r="F13" s="53"/>
      <c r="G13" s="53"/>
      <c r="H13" s="53"/>
      <c r="I13" s="52"/>
      <c r="J13" s="53"/>
      <c r="K13" s="53"/>
      <c r="L13" s="53"/>
      <c r="M13" s="52"/>
      <c r="N13" s="54"/>
    </row>
    <row r="14" spans="1:14" s="29" customFormat="1" x14ac:dyDescent="0.25">
      <c r="A14" s="48"/>
      <c r="B14" s="48"/>
      <c r="C14" s="52"/>
      <c r="D14" s="53"/>
      <c r="E14" s="53"/>
      <c r="F14" s="53"/>
      <c r="G14" s="53"/>
      <c r="H14" s="53"/>
      <c r="I14" s="52"/>
      <c r="J14" s="53"/>
      <c r="K14" s="53"/>
      <c r="L14" s="53"/>
      <c r="M14" s="52"/>
      <c r="N14" s="54"/>
    </row>
    <row r="15" spans="1:14" ht="18" x14ac:dyDescent="0.35">
      <c r="A15" s="29" t="s">
        <v>52</v>
      </c>
      <c r="B15" s="29" t="s">
        <v>53</v>
      </c>
      <c r="C15" s="37">
        <v>30.6</v>
      </c>
      <c r="D15" s="38">
        <v>30.6</v>
      </c>
      <c r="E15" s="38">
        <v>25.6</v>
      </c>
      <c r="F15" s="38">
        <v>25.6</v>
      </c>
      <c r="G15" s="38">
        <v>24.3</v>
      </c>
      <c r="H15" s="38">
        <v>14</v>
      </c>
      <c r="I15" s="37">
        <v>25.6</v>
      </c>
      <c r="J15" s="38">
        <v>25.6</v>
      </c>
      <c r="K15" s="38">
        <v>24.3</v>
      </c>
      <c r="L15" s="38">
        <v>9.8000000000000007</v>
      </c>
      <c r="M15" s="37">
        <v>30.6</v>
      </c>
      <c r="N15" s="39">
        <v>30.6</v>
      </c>
    </row>
    <row r="16" spans="1:14" ht="18" x14ac:dyDescent="0.35">
      <c r="A16" s="29" t="s">
        <v>54</v>
      </c>
      <c r="B16" s="29" t="s">
        <v>55</v>
      </c>
      <c r="C16" s="40">
        <v>23</v>
      </c>
      <c r="D16" s="41">
        <v>30.6</v>
      </c>
      <c r="E16" s="41">
        <v>19.2</v>
      </c>
      <c r="F16" s="41">
        <v>25.6</v>
      </c>
      <c r="G16" s="41">
        <v>24.3</v>
      </c>
      <c r="H16" s="41">
        <v>14</v>
      </c>
      <c r="I16" s="40">
        <v>19.2</v>
      </c>
      <c r="J16" s="41">
        <v>25.6</v>
      </c>
      <c r="K16" s="41">
        <v>24.3</v>
      </c>
      <c r="L16" s="41">
        <v>9.8000000000000007</v>
      </c>
      <c r="M16" s="40">
        <v>23</v>
      </c>
      <c r="N16" s="42">
        <v>30.6</v>
      </c>
    </row>
    <row r="17" spans="1:14" ht="18" x14ac:dyDescent="0.35">
      <c r="A17" s="29" t="s">
        <v>56</v>
      </c>
      <c r="B17" s="29" t="s">
        <v>57</v>
      </c>
      <c r="C17" s="40">
        <v>2</v>
      </c>
      <c r="D17" s="41">
        <v>2</v>
      </c>
      <c r="E17" s="41">
        <v>2</v>
      </c>
      <c r="F17" s="41">
        <v>2</v>
      </c>
      <c r="G17" s="41">
        <v>2</v>
      </c>
      <c r="H17" s="41">
        <v>2</v>
      </c>
      <c r="I17" s="40">
        <v>1.75</v>
      </c>
      <c r="J17" s="41">
        <v>1.75</v>
      </c>
      <c r="K17" s="41">
        <v>1.75</v>
      </c>
      <c r="L17" s="41">
        <v>1.75</v>
      </c>
      <c r="M17" s="40">
        <v>1.75</v>
      </c>
      <c r="N17" s="42">
        <v>1.75</v>
      </c>
    </row>
    <row r="18" spans="1:14" ht="18" x14ac:dyDescent="0.35">
      <c r="A18" s="29" t="s">
        <v>58</v>
      </c>
      <c r="B18" s="29" t="s">
        <v>59</v>
      </c>
      <c r="C18" s="43">
        <v>30.2</v>
      </c>
      <c r="D18" s="44">
        <v>30.2</v>
      </c>
      <c r="E18" s="44">
        <v>30.2</v>
      </c>
      <c r="F18" s="44">
        <v>30.2</v>
      </c>
      <c r="G18" s="41">
        <v>30.2</v>
      </c>
      <c r="H18" s="41">
        <v>30.2</v>
      </c>
      <c r="I18" s="43">
        <v>25.2</v>
      </c>
      <c r="J18" s="44">
        <v>25.2</v>
      </c>
      <c r="K18" s="41">
        <v>25.2</v>
      </c>
      <c r="L18" s="41">
        <v>25.2</v>
      </c>
      <c r="M18" s="43">
        <v>0</v>
      </c>
      <c r="N18" s="45">
        <v>0</v>
      </c>
    </row>
    <row r="19" spans="1:14" ht="18" x14ac:dyDescent="0.35">
      <c r="A19" s="29" t="s">
        <v>60</v>
      </c>
      <c r="B19" s="29" t="s">
        <v>61</v>
      </c>
      <c r="C19" s="43">
        <v>30.2</v>
      </c>
      <c r="D19" s="41">
        <v>30.2</v>
      </c>
      <c r="E19" s="44">
        <v>30.2</v>
      </c>
      <c r="F19" s="41">
        <v>30.2</v>
      </c>
      <c r="G19" s="41">
        <v>30.2</v>
      </c>
      <c r="H19" s="41">
        <v>30.2</v>
      </c>
      <c r="I19" s="43">
        <v>25.2</v>
      </c>
      <c r="J19" s="41">
        <v>25.2</v>
      </c>
      <c r="K19" s="41">
        <v>25.2</v>
      </c>
      <c r="L19" s="41">
        <v>25.2</v>
      </c>
      <c r="M19" s="43">
        <v>0</v>
      </c>
      <c r="N19" s="45">
        <v>0</v>
      </c>
    </row>
    <row r="20" spans="1:14" ht="18" x14ac:dyDescent="0.35">
      <c r="A20" s="29" t="s">
        <v>62</v>
      </c>
      <c r="B20" s="29" t="s">
        <v>63</v>
      </c>
      <c r="C20" s="40">
        <v>7</v>
      </c>
      <c r="D20" s="41">
        <v>7</v>
      </c>
      <c r="E20" s="41">
        <v>7</v>
      </c>
      <c r="F20" s="41">
        <v>7</v>
      </c>
      <c r="G20" s="41">
        <v>7</v>
      </c>
      <c r="H20" s="41">
        <v>7</v>
      </c>
      <c r="I20" s="40">
        <v>5.8</v>
      </c>
      <c r="J20" s="41">
        <v>5.8</v>
      </c>
      <c r="K20" s="41">
        <v>5.8</v>
      </c>
      <c r="L20" s="41">
        <v>5.8</v>
      </c>
      <c r="M20" s="40">
        <v>4.5999999999999996</v>
      </c>
      <c r="N20" s="42">
        <v>7</v>
      </c>
    </row>
    <row r="21" spans="1:14" ht="18" x14ac:dyDescent="0.35">
      <c r="A21" s="29" t="s">
        <v>64</v>
      </c>
      <c r="B21" s="29" t="s">
        <v>65</v>
      </c>
      <c r="C21" s="40">
        <v>7</v>
      </c>
      <c r="D21" s="41">
        <v>7</v>
      </c>
      <c r="E21" s="41">
        <v>7</v>
      </c>
      <c r="F21" s="41">
        <v>7</v>
      </c>
      <c r="G21" s="41">
        <v>7</v>
      </c>
      <c r="H21" s="41">
        <v>7</v>
      </c>
      <c r="I21" s="40">
        <v>5.8</v>
      </c>
      <c r="J21" s="41">
        <v>5.8</v>
      </c>
      <c r="K21" s="41">
        <v>5.8</v>
      </c>
      <c r="L21" s="41">
        <v>5.8</v>
      </c>
      <c r="M21" s="40">
        <v>7</v>
      </c>
      <c r="N21" s="42">
        <v>7</v>
      </c>
    </row>
    <row r="22" spans="1:14" ht="18" x14ac:dyDescent="0.35">
      <c r="A22" s="29" t="s">
        <v>66</v>
      </c>
      <c r="B22" s="29" t="s">
        <v>67</v>
      </c>
      <c r="C22" s="43">
        <v>20.399999999999999</v>
      </c>
      <c r="D22" s="41">
        <v>20.399999999999999</v>
      </c>
      <c r="E22" s="44">
        <v>20.399999999999999</v>
      </c>
      <c r="F22" s="41">
        <v>20.399999999999999</v>
      </c>
      <c r="G22" s="41">
        <v>23</v>
      </c>
      <c r="H22" s="41">
        <v>20.399999999999999</v>
      </c>
      <c r="I22" s="43">
        <v>17</v>
      </c>
      <c r="J22" s="41">
        <v>17</v>
      </c>
      <c r="K22" s="41">
        <v>17.899999999999999</v>
      </c>
      <c r="L22" s="41">
        <v>17</v>
      </c>
      <c r="M22" s="43">
        <v>20.399999999999999</v>
      </c>
      <c r="N22" s="42">
        <v>20.399999999999999</v>
      </c>
    </row>
    <row r="23" spans="1:14" ht="18" x14ac:dyDescent="0.35">
      <c r="A23" s="29" t="s">
        <v>68</v>
      </c>
      <c r="B23" s="29" t="s">
        <v>69</v>
      </c>
      <c r="C23" s="43">
        <v>15.3</v>
      </c>
      <c r="D23" s="41">
        <v>15.3</v>
      </c>
      <c r="E23" s="44">
        <v>15.3</v>
      </c>
      <c r="F23" s="41">
        <v>15.3</v>
      </c>
      <c r="G23" s="41">
        <v>17.899999999999999</v>
      </c>
      <c r="H23" s="41">
        <v>15.3</v>
      </c>
      <c r="I23" s="43">
        <v>12.7</v>
      </c>
      <c r="J23" s="41">
        <v>12.7</v>
      </c>
      <c r="K23" s="41">
        <v>13.4</v>
      </c>
      <c r="L23" s="41">
        <v>12.7</v>
      </c>
      <c r="M23" s="43">
        <v>15.3</v>
      </c>
      <c r="N23" s="42">
        <v>15.3</v>
      </c>
    </row>
    <row r="24" spans="1:14" ht="18" x14ac:dyDescent="0.35">
      <c r="A24" s="29" t="s">
        <v>70</v>
      </c>
      <c r="B24" s="29" t="s">
        <v>71</v>
      </c>
      <c r="C24" s="30">
        <v>0.83</v>
      </c>
      <c r="D24" s="31">
        <v>0.83</v>
      </c>
      <c r="E24" s="31">
        <v>0.83</v>
      </c>
      <c r="F24" s="31">
        <v>0.83</v>
      </c>
      <c r="G24" s="31">
        <v>0.83</v>
      </c>
      <c r="H24" s="31">
        <v>0.83</v>
      </c>
      <c r="I24" s="30">
        <v>0.51</v>
      </c>
      <c r="J24" s="31">
        <v>0.51</v>
      </c>
      <c r="K24" s="31">
        <v>0.51</v>
      </c>
      <c r="L24" s="31">
        <v>0.51</v>
      </c>
      <c r="M24" s="30">
        <v>0.83</v>
      </c>
      <c r="N24" s="32">
        <v>0.83</v>
      </c>
    </row>
    <row r="25" spans="1:14" x14ac:dyDescent="0.25">
      <c r="A25" s="29" t="s">
        <v>72</v>
      </c>
      <c r="B25" s="29" t="s">
        <v>22</v>
      </c>
      <c r="C25" s="33">
        <v>12800</v>
      </c>
      <c r="D25" s="34">
        <v>12800</v>
      </c>
      <c r="E25" s="34">
        <v>12400</v>
      </c>
      <c r="F25" s="34">
        <v>12400</v>
      </c>
      <c r="G25" s="34">
        <v>13800</v>
      </c>
      <c r="H25" s="34">
        <v>12400</v>
      </c>
      <c r="I25" s="33">
        <v>10300</v>
      </c>
      <c r="J25" s="34">
        <v>10300</v>
      </c>
      <c r="K25" s="34">
        <v>10700</v>
      </c>
      <c r="L25" s="34">
        <v>9700</v>
      </c>
      <c r="M25" s="33">
        <v>13100</v>
      </c>
      <c r="N25" s="35">
        <v>13100</v>
      </c>
    </row>
    <row r="26" spans="1:14" x14ac:dyDescent="0.25">
      <c r="A26" s="4" t="s">
        <v>73</v>
      </c>
    </row>
    <row r="28" spans="1:14" x14ac:dyDescent="0.25">
      <c r="A28" s="6" t="s">
        <v>74</v>
      </c>
    </row>
    <row r="29" spans="1:14" x14ac:dyDescent="0.25">
      <c r="A29" s="4" t="s">
        <v>41</v>
      </c>
    </row>
    <row r="30" spans="1:14" x14ac:dyDescent="0.25">
      <c r="A30" s="4" t="s">
        <v>42</v>
      </c>
    </row>
    <row r="31" spans="1:14" x14ac:dyDescent="0.25">
      <c r="A31" s="4" t="s">
        <v>43</v>
      </c>
    </row>
    <row r="33" spans="1:1" x14ac:dyDescent="0.25">
      <c r="A33" s="6" t="s">
        <v>75</v>
      </c>
    </row>
    <row r="34" spans="1:1" x14ac:dyDescent="0.25">
      <c r="A34" s="5" t="s">
        <v>44</v>
      </c>
    </row>
    <row r="35" spans="1:1" x14ac:dyDescent="0.25">
      <c r="A35" s="5" t="s">
        <v>45</v>
      </c>
    </row>
    <row r="36" spans="1:1" x14ac:dyDescent="0.25">
      <c r="A36" s="5" t="s">
        <v>46</v>
      </c>
    </row>
    <row r="37" spans="1:1" x14ac:dyDescent="0.25">
      <c r="A37" s="5" t="s">
        <v>47</v>
      </c>
    </row>
    <row r="38" spans="1:1" x14ac:dyDescent="0.25">
      <c r="A38" s="5" t="s">
        <v>48</v>
      </c>
    </row>
    <row r="39" spans="1:1" x14ac:dyDescent="0.25">
      <c r="A39" s="5" t="s">
        <v>49</v>
      </c>
    </row>
    <row r="40" spans="1:1" x14ac:dyDescent="0.25">
      <c r="A40" s="5" t="s">
        <v>50</v>
      </c>
    </row>
    <row r="41" spans="1:1" x14ac:dyDescent="0.25">
      <c r="A41" s="5" t="s">
        <v>51</v>
      </c>
    </row>
  </sheetData>
  <mergeCells count="1">
    <mergeCell ref="E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H1" sqref="H1:M1"/>
    </sheetView>
  </sheetViews>
  <sheetFormatPr defaultRowHeight="15" x14ac:dyDescent="0.25"/>
  <sheetData>
    <row r="1" spans="1:13" ht="21" x14ac:dyDescent="0.35">
      <c r="A1" s="26" t="s">
        <v>137</v>
      </c>
      <c r="H1" s="189" t="s">
        <v>290</v>
      </c>
      <c r="I1" s="189"/>
      <c r="J1" s="189"/>
      <c r="K1" s="189"/>
      <c r="L1" s="189"/>
      <c r="M1" s="189"/>
    </row>
    <row r="2" spans="1:13" x14ac:dyDescent="0.25">
      <c r="A2" s="26" t="s">
        <v>138</v>
      </c>
    </row>
    <row r="4" spans="1:13" x14ac:dyDescent="0.25">
      <c r="A4" s="28" t="s">
        <v>139</v>
      </c>
    </row>
    <row r="5" spans="1:13" x14ac:dyDescent="0.25">
      <c r="A5" s="26" t="s">
        <v>140</v>
      </c>
    </row>
    <row r="6" spans="1:13" x14ac:dyDescent="0.25">
      <c r="A6" s="26" t="s">
        <v>82</v>
      </c>
    </row>
    <row r="8" spans="1:13" x14ac:dyDescent="0.25">
      <c r="A8" s="28" t="s">
        <v>141</v>
      </c>
    </row>
    <row r="9" spans="1:13" x14ac:dyDescent="0.25">
      <c r="A9" s="26" t="s">
        <v>142</v>
      </c>
    </row>
    <row r="10" spans="1:13" x14ac:dyDescent="0.25">
      <c r="A10" s="26" t="s">
        <v>80</v>
      </c>
    </row>
    <row r="12" spans="1:13" x14ac:dyDescent="0.25">
      <c r="A12" s="28" t="s">
        <v>143</v>
      </c>
      <c r="F12" t="s">
        <v>140</v>
      </c>
      <c r="G12" t="s">
        <v>82</v>
      </c>
    </row>
    <row r="13" spans="1:13" x14ac:dyDescent="0.25">
      <c r="A13" s="26" t="s">
        <v>145</v>
      </c>
      <c r="F13">
        <v>1</v>
      </c>
      <c r="G13">
        <v>1</v>
      </c>
    </row>
    <row r="14" spans="1:13" x14ac:dyDescent="0.25">
      <c r="A14" s="26" t="s">
        <v>146</v>
      </c>
      <c r="F14">
        <v>1</v>
      </c>
      <c r="G14">
        <v>1</v>
      </c>
    </row>
    <row r="15" spans="1:13" x14ac:dyDescent="0.25">
      <c r="A15" t="s">
        <v>147</v>
      </c>
      <c r="F15">
        <v>1</v>
      </c>
      <c r="G15">
        <v>1</v>
      </c>
    </row>
    <row r="16" spans="1:13" x14ac:dyDescent="0.25">
      <c r="A16" s="26" t="s">
        <v>144</v>
      </c>
      <c r="F16" t="s">
        <v>158</v>
      </c>
      <c r="G16" s="29" t="s">
        <v>158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</sheetData>
  <mergeCells count="1">
    <mergeCell ref="H1:M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9"/>
  <sheetViews>
    <sheetView workbookViewId="0">
      <selection activeCell="M8" sqref="M8"/>
    </sheetView>
  </sheetViews>
  <sheetFormatPr defaultRowHeight="15" x14ac:dyDescent="0.25"/>
  <cols>
    <col min="1" max="8" width="9.140625" style="115"/>
  </cols>
  <sheetData>
    <row r="1" spans="1:16" ht="21" x14ac:dyDescent="0.35">
      <c r="A1" s="114" t="s">
        <v>33</v>
      </c>
      <c r="B1" s="114" t="s">
        <v>34</v>
      </c>
      <c r="E1" s="116"/>
      <c r="G1" s="114" t="s">
        <v>246</v>
      </c>
      <c r="H1" s="114" t="s">
        <v>247</v>
      </c>
      <c r="K1" s="189" t="s">
        <v>290</v>
      </c>
      <c r="L1" s="189"/>
      <c r="M1" s="189"/>
      <c r="N1" s="189"/>
      <c r="O1" s="189"/>
      <c r="P1" s="189"/>
    </row>
    <row r="2" spans="1:16" x14ac:dyDescent="0.25">
      <c r="A2" s="114">
        <f>IF(DESIGN!G73&gt;0,DESIGN!C73,0)</f>
        <v>6000</v>
      </c>
      <c r="B2" s="114">
        <f>IF(DESIGN!O73&gt;0,DESIGN!K73,0)</f>
        <v>2000</v>
      </c>
      <c r="G2" s="114">
        <f>IF(DESIGN!G73&gt;0,DESIGN!C73*DESIGN!D73,0)</f>
        <v>4800</v>
      </c>
      <c r="H2" s="114">
        <f>IF(DESIGN!O73&gt;0,DESIGN!K73*DESIGN!L73,0)</f>
        <v>2000</v>
      </c>
    </row>
    <row r="3" spans="1:16" x14ac:dyDescent="0.25">
      <c r="A3" s="114">
        <f>IF(DESIGN!G74&gt;0,DESIGN!C74,0)</f>
        <v>0</v>
      </c>
      <c r="B3" s="114">
        <f>IF(DESIGN!O74&gt;0,DESIGN!K74,0)</f>
        <v>2000</v>
      </c>
      <c r="G3" s="114">
        <f>IF(DESIGN!G74&gt;0,DESIGN!C74*DESIGN!D74,0)</f>
        <v>0</v>
      </c>
      <c r="H3" s="114">
        <f>IF(DESIGN!O74&gt;0,DESIGN!K74*DESIGN!L74,0)</f>
        <v>2000</v>
      </c>
    </row>
    <row r="4" spans="1:16" x14ac:dyDescent="0.25">
      <c r="A4" s="114">
        <f>IF(DESIGN!G75&gt;0,DESIGN!C75,0)</f>
        <v>0</v>
      </c>
      <c r="B4" s="114">
        <f>IF(DESIGN!O75&gt;0,DESIGN!K75,0)</f>
        <v>2000</v>
      </c>
      <c r="G4" s="114">
        <f>IF(DESIGN!G75&gt;0,DESIGN!C75*DESIGN!D75,0)</f>
        <v>0</v>
      </c>
      <c r="H4" s="114">
        <f>IF(DESIGN!O75&gt;0,DESIGN!K75*DESIGN!L75,0)</f>
        <v>1600</v>
      </c>
    </row>
    <row r="5" spans="1:16" x14ac:dyDescent="0.25">
      <c r="A5" s="114">
        <f>IF(DESIGN!G76&gt;0,DESIGN!C76,0)</f>
        <v>0</v>
      </c>
      <c r="B5" s="114">
        <f>IF(DESIGN!O76&gt;0,DESIGN!K76,0)</f>
        <v>0</v>
      </c>
      <c r="G5" s="114">
        <f>IF(DESIGN!G76&gt;0,DESIGN!C76*DESIGN!D76,0)</f>
        <v>0</v>
      </c>
      <c r="H5" s="114">
        <f>IF(DESIGN!O76&gt;0,DESIGN!K76*DESIGN!L76,0)</f>
        <v>0</v>
      </c>
    </row>
    <row r="6" spans="1:16" x14ac:dyDescent="0.25">
      <c r="A6" s="114">
        <f>IF(DESIGN!G77&gt;0,DESIGN!C77,0)</f>
        <v>0</v>
      </c>
      <c r="B6" s="114">
        <f>IF(DESIGN!O77&gt;0,DESIGN!K77,0)</f>
        <v>0</v>
      </c>
      <c r="G6" s="114">
        <f>IF(DESIGN!G77&gt;0,DESIGN!C77*DESIGN!D77,0)</f>
        <v>0</v>
      </c>
      <c r="H6" s="114">
        <f>IF(DESIGN!O77&gt;0,DESIGN!K77*DESIGN!L77,0)</f>
        <v>0</v>
      </c>
    </row>
    <row r="7" spans="1:16" x14ac:dyDescent="0.25">
      <c r="A7" s="114">
        <f>IF(DESIGN!G78&gt;0,DESIGN!C78,0)</f>
        <v>0</v>
      </c>
      <c r="B7" s="114">
        <f>IF(DESIGN!O78&gt;0,DESIGN!K78,0)</f>
        <v>0</v>
      </c>
      <c r="G7" s="114">
        <f>IF(DESIGN!G78&gt;0,DESIGN!C78*DESIGN!D78,0)</f>
        <v>0</v>
      </c>
      <c r="H7" s="114">
        <f>IF(DESIGN!O78&gt;0,DESIGN!K78*DESIGN!L78,0)</f>
        <v>0</v>
      </c>
    </row>
    <row r="8" spans="1:16" x14ac:dyDescent="0.25">
      <c r="A8" s="114">
        <f>IF(DESIGN!G79&gt;0,DESIGN!C79,0)</f>
        <v>0</v>
      </c>
      <c r="B8" s="114">
        <f>IF(DESIGN!O79&gt;0,DESIGN!K79,0)</f>
        <v>0</v>
      </c>
      <c r="G8" s="114">
        <f>IF(DESIGN!G79&gt;0,DESIGN!C79*DESIGN!D79,0)</f>
        <v>0</v>
      </c>
      <c r="H8" s="114">
        <f>IF(DESIGN!O79&gt;0,DESIGN!K79*DESIGN!L79,0)</f>
        <v>0</v>
      </c>
    </row>
    <row r="9" spans="1:16" x14ac:dyDescent="0.25">
      <c r="A9" s="114">
        <f>IF(DESIGN!G80&gt;0,DESIGN!C80,0)</f>
        <v>0</v>
      </c>
      <c r="B9" s="114">
        <f>IF(DESIGN!O80&gt;0,DESIGN!K80,0)</f>
        <v>0</v>
      </c>
      <c r="G9" s="114">
        <f>IF(DESIGN!G80&gt;0,DESIGN!C80*DESIGN!D80,0)</f>
        <v>0</v>
      </c>
      <c r="H9" s="114">
        <f>IF(DESIGN!O80&gt;0,DESIGN!K80*DESIGN!L80,0)</f>
        <v>0</v>
      </c>
    </row>
    <row r="10" spans="1:16" x14ac:dyDescent="0.25">
      <c r="A10" s="114">
        <f>IF(DESIGN!G81&gt;0,DESIGN!C81,0)</f>
        <v>0</v>
      </c>
      <c r="B10" s="114">
        <f>IF(DESIGN!O81&gt;0,DESIGN!K81,0)</f>
        <v>0</v>
      </c>
      <c r="G10" s="114">
        <f>IF(DESIGN!G81&gt;0,DESIGN!C81*DESIGN!D81,0)</f>
        <v>0</v>
      </c>
      <c r="H10" s="114">
        <f>IF(DESIGN!O81&gt;0,DESIGN!K81*DESIGN!L81,0)</f>
        <v>0</v>
      </c>
    </row>
    <row r="11" spans="1:16" x14ac:dyDescent="0.25">
      <c r="A11" s="114">
        <f>IF(DESIGN!G82&gt;0,DESIGN!C82,0)</f>
        <v>0</v>
      </c>
      <c r="B11" s="114">
        <f>IF(DESIGN!O82&gt;0,DESIGN!K82,0)</f>
        <v>0</v>
      </c>
      <c r="G11" s="114">
        <f>IF(DESIGN!G82&gt;0,DESIGN!C82*DESIGN!D82,0)</f>
        <v>0</v>
      </c>
      <c r="H11" s="114">
        <f>IF(DESIGN!O82&gt;0,DESIGN!K82*DESIGN!L82,0)</f>
        <v>0</v>
      </c>
    </row>
    <row r="12" spans="1:16" x14ac:dyDescent="0.25">
      <c r="A12" s="114">
        <f>IF(DESIGN!G83&gt;0,DESIGN!C83,0)</f>
        <v>0</v>
      </c>
      <c r="B12" s="114">
        <f>IF(DESIGN!O83&gt;0,DESIGN!K83,0)</f>
        <v>0</v>
      </c>
      <c r="G12" s="114">
        <f>IF(DESIGN!G83&gt;0,DESIGN!C83*DESIGN!D83,0)</f>
        <v>0</v>
      </c>
      <c r="H12" s="114">
        <f>IF(DESIGN!O83&gt;0,DESIGN!K83*DESIGN!L83,0)</f>
        <v>0</v>
      </c>
    </row>
    <row r="13" spans="1:16" x14ac:dyDescent="0.25">
      <c r="A13" s="114">
        <f>IF(DESIGN!G84&gt;0,DESIGN!C84,0)</f>
        <v>0</v>
      </c>
      <c r="B13" s="114">
        <f>IF(DESIGN!O84&gt;0,DESIGN!K84,0)</f>
        <v>0</v>
      </c>
      <c r="G13" s="114">
        <f>IF(DESIGN!G84&gt;0,DESIGN!C84*DESIGN!D84,0)</f>
        <v>0</v>
      </c>
      <c r="H13" s="114">
        <f>IF(DESIGN!O84&gt;0,DESIGN!K84*DESIGN!L84,0)</f>
        <v>0</v>
      </c>
    </row>
    <row r="14" spans="1:16" x14ac:dyDescent="0.25">
      <c r="A14" s="114">
        <f>IF(DESIGN!G85&gt;0,DESIGN!C85,0)</f>
        <v>0</v>
      </c>
      <c r="B14" s="114">
        <f>IF(DESIGN!O85&gt;0,DESIGN!K85,0)</f>
        <v>0</v>
      </c>
      <c r="G14" s="114">
        <f>IF(DESIGN!G85&gt;0,DESIGN!C85*DESIGN!D85,0)</f>
        <v>0</v>
      </c>
      <c r="H14" s="114">
        <f>IF(DESIGN!O85&gt;0,DESIGN!K85*DESIGN!L85,0)</f>
        <v>0</v>
      </c>
    </row>
    <row r="15" spans="1:16" x14ac:dyDescent="0.25">
      <c r="A15" s="114">
        <f>IF(DESIGN!G86&gt;0,DESIGN!C86,0)</f>
        <v>0</v>
      </c>
      <c r="B15" s="114">
        <f>IF(DESIGN!O86&gt;0,DESIGN!K86,0)</f>
        <v>0</v>
      </c>
      <c r="G15" s="114">
        <f>IF(DESIGN!G86&gt;0,DESIGN!C86*DESIGN!D86,0)</f>
        <v>0</v>
      </c>
      <c r="H15" s="114">
        <f>IF(DESIGN!O86&gt;0,DESIGN!K86*DESIGN!L86,0)</f>
        <v>0</v>
      </c>
    </row>
    <row r="16" spans="1:16" x14ac:dyDescent="0.25">
      <c r="A16" s="114">
        <f>IF(DESIGN!G87&gt;0,DESIGN!C87,0)</f>
        <v>0</v>
      </c>
      <c r="B16" s="114">
        <f>IF(DESIGN!O87&gt;0,DESIGN!K87,0)</f>
        <v>0</v>
      </c>
      <c r="G16" s="114">
        <f>IF(DESIGN!G87&gt;0,DESIGN!C87*DESIGN!D87,0)</f>
        <v>0</v>
      </c>
      <c r="H16" s="114">
        <f>IF(DESIGN!O87&gt;0,DESIGN!K87*DESIGN!L87,0)</f>
        <v>0</v>
      </c>
    </row>
    <row r="17" spans="1:8" x14ac:dyDescent="0.25">
      <c r="A17" s="114">
        <f>IF(DESIGN!G88&gt;0,DESIGN!C88,0)</f>
        <v>0</v>
      </c>
      <c r="B17" s="114">
        <f>IF(DESIGN!O88&gt;0,DESIGN!K88,0)</f>
        <v>0</v>
      </c>
      <c r="G17" s="114">
        <f>IF(DESIGN!G88&gt;0,DESIGN!C88*DESIGN!D88,0)</f>
        <v>0</v>
      </c>
      <c r="H17" s="114">
        <f>IF(DESIGN!O88&gt;0,DESIGN!K88*DESIGN!L88,0)</f>
        <v>0</v>
      </c>
    </row>
    <row r="18" spans="1:8" x14ac:dyDescent="0.25">
      <c r="A18" s="114">
        <f>IF(DESIGN!G89&gt;0,DESIGN!C89,0)</f>
        <v>0</v>
      </c>
      <c r="B18" s="114">
        <f>IF(DESIGN!O89&gt;0,DESIGN!K89,0)</f>
        <v>0</v>
      </c>
      <c r="G18" s="114">
        <f>IF(DESIGN!G89&gt;0,DESIGN!C89*DESIGN!D89,0)</f>
        <v>0</v>
      </c>
      <c r="H18" s="114">
        <f>IF(DESIGN!O89&gt;0,DESIGN!K89*DESIGN!L89,0)</f>
        <v>0</v>
      </c>
    </row>
    <row r="19" spans="1:8" x14ac:dyDescent="0.25">
      <c r="A19" s="114">
        <f>IF(DESIGN!G90&gt;0,DESIGN!C90,0)</f>
        <v>0</v>
      </c>
      <c r="B19" s="114">
        <f>IF(DESIGN!O90&gt;0,DESIGN!K90,0)</f>
        <v>0</v>
      </c>
      <c r="G19" s="114">
        <f>IF(DESIGN!G90&gt;0,DESIGN!C90*DESIGN!D90,0)</f>
        <v>0</v>
      </c>
      <c r="H19" s="114">
        <f>IF(DESIGN!O90&gt;0,DESIGN!K90*DESIGN!L90,0)</f>
        <v>0</v>
      </c>
    </row>
    <row r="20" spans="1:8" x14ac:dyDescent="0.25">
      <c r="A20" s="114">
        <f>IF(DESIGN!G91&gt;0,DESIGN!C91,0)</f>
        <v>0</v>
      </c>
      <c r="B20" s="114">
        <f>IF(DESIGN!O91&gt;0,DESIGN!K91,0)</f>
        <v>0</v>
      </c>
      <c r="G20" s="114">
        <f>IF(DESIGN!G91&gt;0,DESIGN!C91*DESIGN!D91,0)</f>
        <v>0</v>
      </c>
      <c r="H20" s="114">
        <f>IF(DESIGN!O91&gt;0,DESIGN!K91*DESIGN!L91,0)</f>
        <v>0</v>
      </c>
    </row>
    <row r="21" spans="1:8" x14ac:dyDescent="0.25">
      <c r="A21" s="114">
        <f>IF(DESIGN!G92&gt;0,DESIGN!C92,0)</f>
        <v>0</v>
      </c>
      <c r="B21" s="114">
        <f>IF(DESIGN!O92&gt;0,DESIGN!K92,0)</f>
        <v>0</v>
      </c>
      <c r="G21" s="114">
        <f>IF(DESIGN!G92&gt;0,DESIGN!C92*DESIGN!D92,0)</f>
        <v>0</v>
      </c>
      <c r="H21" s="114">
        <f>IF(DESIGN!O92&gt;0,DESIGN!K92*DESIGN!L92,0)</f>
        <v>0</v>
      </c>
    </row>
    <row r="22" spans="1:8" x14ac:dyDescent="0.25">
      <c r="A22" s="114">
        <f>IF(DESIGN!G93&gt;0,DESIGN!C93,0)</f>
        <v>0</v>
      </c>
      <c r="B22" s="114">
        <f>IF(DESIGN!O93&gt;0,DESIGN!K93,0)</f>
        <v>0</v>
      </c>
      <c r="G22" s="114">
        <f>IF(DESIGN!G93&gt;0,DESIGN!C93*DESIGN!D93,0)</f>
        <v>0</v>
      </c>
      <c r="H22" s="114">
        <f>IF(DESIGN!O93&gt;0,DESIGN!K93*DESIGN!L93,0)</f>
        <v>0</v>
      </c>
    </row>
    <row r="23" spans="1:8" x14ac:dyDescent="0.25">
      <c r="A23" s="114">
        <f>IF(DESIGN!G94&gt;0,DESIGN!C94,0)</f>
        <v>0</v>
      </c>
      <c r="B23" s="114">
        <f>IF(DESIGN!O94&gt;0,DESIGN!K94,0)</f>
        <v>0</v>
      </c>
      <c r="G23" s="114">
        <f>IF(DESIGN!G94&gt;0,DESIGN!C94*DESIGN!D94,0)</f>
        <v>0</v>
      </c>
      <c r="H23" s="114">
        <f>IF(DESIGN!O94&gt;0,DESIGN!K94*DESIGN!L94,0)</f>
        <v>0</v>
      </c>
    </row>
    <row r="24" spans="1:8" x14ac:dyDescent="0.25">
      <c r="A24" s="114">
        <f>IF(DESIGN!G95&gt;0,DESIGN!C95,0)</f>
        <v>0</v>
      </c>
      <c r="B24" s="114">
        <f>IF(DESIGN!O95&gt;0,DESIGN!K95,0)</f>
        <v>0</v>
      </c>
      <c r="G24" s="114">
        <f>IF(DESIGN!G95&gt;0,DESIGN!C95*DESIGN!D95,0)</f>
        <v>0</v>
      </c>
      <c r="H24" s="114">
        <f>IF(DESIGN!O95&gt;0,DESIGN!K95*DESIGN!L95,0)</f>
        <v>0</v>
      </c>
    </row>
    <row r="25" spans="1:8" x14ac:dyDescent="0.25">
      <c r="A25" s="114">
        <f>IF(DESIGN!G96&gt;0,DESIGN!C96,0)</f>
        <v>0</v>
      </c>
      <c r="B25" s="114">
        <f>IF(DESIGN!O96&gt;0,DESIGN!K96,0)</f>
        <v>0</v>
      </c>
      <c r="G25" s="114">
        <f>IF(DESIGN!G96&gt;0,DESIGN!C96*DESIGN!D96,0)</f>
        <v>0</v>
      </c>
      <c r="H25" s="114">
        <f>IF(DESIGN!O96&gt;0,DESIGN!K96*DESIGN!L96,0)</f>
        <v>0</v>
      </c>
    </row>
    <row r="26" spans="1:8" x14ac:dyDescent="0.25">
      <c r="A26" s="114">
        <f>IF(DESIGN!G97&gt;0,DESIGN!C97,0)</f>
        <v>0</v>
      </c>
      <c r="B26" s="114">
        <f>IF(DESIGN!O97&gt;0,DESIGN!K97,0)</f>
        <v>0</v>
      </c>
      <c r="G26" s="114">
        <f>IF(DESIGN!G97&gt;0,DESIGN!C97*DESIGN!D97,0)</f>
        <v>0</v>
      </c>
      <c r="H26" s="114">
        <f>IF(DESIGN!O97&gt;0,DESIGN!K97*DESIGN!L97,0)</f>
        <v>0</v>
      </c>
    </row>
    <row r="27" spans="1:8" x14ac:dyDescent="0.25">
      <c r="A27" s="114">
        <f>IF(DESIGN!G98&gt;0,DESIGN!C98,0)</f>
        <v>0</v>
      </c>
      <c r="B27" s="114">
        <f>IF(DESIGN!O98&gt;0,DESIGN!K98,0)</f>
        <v>0</v>
      </c>
      <c r="G27" s="114">
        <f>IF(DESIGN!G98&gt;0,DESIGN!C98*DESIGN!D98,0)</f>
        <v>0</v>
      </c>
      <c r="H27" s="114">
        <f>IF(DESIGN!O98&gt;0,DESIGN!K98*DESIGN!L98,0)</f>
        <v>0</v>
      </c>
    </row>
    <row r="28" spans="1:8" x14ac:dyDescent="0.25">
      <c r="A28" s="114">
        <f>IF(DESIGN!G99&gt;0,DESIGN!C99,0)</f>
        <v>0</v>
      </c>
      <c r="B28" s="114">
        <f>IF(DESIGN!O99&gt;0,DESIGN!K99,0)</f>
        <v>0</v>
      </c>
      <c r="G28" s="114">
        <f>IF(DESIGN!G99&gt;0,DESIGN!C99*DESIGN!D99,0)</f>
        <v>0</v>
      </c>
      <c r="H28" s="114">
        <f>IF(DESIGN!O99&gt;0,DESIGN!K99*DESIGN!L99,0)</f>
        <v>0</v>
      </c>
    </row>
    <row r="29" spans="1:8" x14ac:dyDescent="0.25">
      <c r="A29" s="114">
        <f>IF(DESIGN!G100&gt;0,DESIGN!C100,0)</f>
        <v>0</v>
      </c>
      <c r="B29" s="114">
        <f>IF(DESIGN!O100&gt;0,DESIGN!K100,0)</f>
        <v>0</v>
      </c>
      <c r="G29" s="114">
        <f>IF(DESIGN!G100&gt;0,DESIGN!C100*DESIGN!D100,0)</f>
        <v>0</v>
      </c>
      <c r="H29" s="114">
        <f>IF(DESIGN!O100&gt;0,DESIGN!K100*DESIGN!L100,0)</f>
        <v>0</v>
      </c>
    </row>
    <row r="30" spans="1:8" x14ac:dyDescent="0.25">
      <c r="A30" s="114">
        <f>IF(DESIGN!G101&gt;0,DESIGN!C101,0)</f>
        <v>0</v>
      </c>
      <c r="B30" s="114">
        <f>IF(DESIGN!O101&gt;0,DESIGN!K101,0)</f>
        <v>0</v>
      </c>
      <c r="G30" s="114">
        <f>IF(DESIGN!G101&gt;0,DESIGN!C101*DESIGN!D101,0)</f>
        <v>0</v>
      </c>
      <c r="H30" s="114">
        <f>IF(DESIGN!O101&gt;0,DESIGN!K101*DESIGN!L101,0)</f>
        <v>0</v>
      </c>
    </row>
    <row r="31" spans="1:8" x14ac:dyDescent="0.25">
      <c r="A31" s="114">
        <f>IF(DESIGN!G102&gt;0,DESIGN!C102,0)</f>
        <v>0</v>
      </c>
      <c r="B31" s="114">
        <f>IF(DESIGN!O102&gt;0,DESIGN!K102,0)</f>
        <v>0</v>
      </c>
      <c r="G31" s="114">
        <f>IF(DESIGN!G102&gt;0,DESIGN!C102*DESIGN!D102,0)</f>
        <v>0</v>
      </c>
      <c r="H31" s="114">
        <f>IF(DESIGN!O102&gt;0,DESIGN!K102*DESIGN!L102,0)</f>
        <v>0</v>
      </c>
    </row>
    <row r="32" spans="1:8" x14ac:dyDescent="0.25">
      <c r="A32" s="114">
        <f>IF(DESIGN!G103&gt;0,DESIGN!C103,0)</f>
        <v>0</v>
      </c>
      <c r="B32" s="114">
        <f>IF(DESIGN!O103&gt;0,DESIGN!K103,0)</f>
        <v>0</v>
      </c>
      <c r="G32" s="114">
        <f>IF(DESIGN!G103&gt;0,DESIGN!C103*DESIGN!D103,0)</f>
        <v>0</v>
      </c>
      <c r="H32" s="114">
        <f>IF(DESIGN!O103&gt;0,DESIGN!K103*DESIGN!L103,0)</f>
        <v>0</v>
      </c>
    </row>
    <row r="33" spans="1:8" x14ac:dyDescent="0.25">
      <c r="A33" s="114">
        <f>IF(DESIGN!G104&gt;0,DESIGN!C104,0)</f>
        <v>0</v>
      </c>
      <c r="B33" s="114">
        <f>IF(DESIGN!O104&gt;0,DESIGN!K104,0)</f>
        <v>0</v>
      </c>
      <c r="G33" s="114">
        <f>IF(DESIGN!G104&gt;0,DESIGN!C104*DESIGN!D104,0)</f>
        <v>0</v>
      </c>
      <c r="H33" s="114">
        <f>IF(DESIGN!O104&gt;0,DESIGN!K104*DESIGN!L104,0)</f>
        <v>0</v>
      </c>
    </row>
    <row r="34" spans="1:8" x14ac:dyDescent="0.25">
      <c r="A34" s="114">
        <f>IF(DESIGN!G105&gt;0,DESIGN!C105,0)</f>
        <v>0</v>
      </c>
      <c r="B34" s="114">
        <f>IF(DESIGN!O105&gt;0,DESIGN!K105,0)</f>
        <v>0</v>
      </c>
      <c r="G34" s="114">
        <f>IF(DESIGN!G105&gt;0,DESIGN!C105*DESIGN!D105,0)</f>
        <v>0</v>
      </c>
      <c r="H34" s="114">
        <f>IF(DESIGN!O105&gt;0,DESIGN!K105*DESIGN!L105,0)</f>
        <v>0</v>
      </c>
    </row>
    <row r="35" spans="1:8" x14ac:dyDescent="0.25">
      <c r="A35" s="114">
        <f>IF(DESIGN!G106&gt;0,DESIGN!C106,0)</f>
        <v>0</v>
      </c>
      <c r="B35" s="114">
        <f>IF(DESIGN!O106&gt;0,DESIGN!K106,0)</f>
        <v>0</v>
      </c>
      <c r="G35" s="114">
        <f>IF(DESIGN!G106&gt;0,DESIGN!C106*DESIGN!D106,0)</f>
        <v>0</v>
      </c>
      <c r="H35" s="114">
        <f>IF(DESIGN!O106&gt;0,DESIGN!K106*DESIGN!L106,0)</f>
        <v>0</v>
      </c>
    </row>
    <row r="36" spans="1:8" x14ac:dyDescent="0.25">
      <c r="A36" s="114">
        <f>IF(DESIGN!G107&gt;0,DESIGN!C107,0)</f>
        <v>0</v>
      </c>
      <c r="B36" s="114">
        <f>IF(DESIGN!O107&gt;0,DESIGN!K107,0)</f>
        <v>0</v>
      </c>
      <c r="G36" s="114">
        <f>IF(DESIGN!G107&gt;0,DESIGN!C107*DESIGN!D107,0)</f>
        <v>0</v>
      </c>
      <c r="H36" s="114">
        <f>IF(DESIGN!O107&gt;0,DESIGN!K107*DESIGN!L107,0)</f>
        <v>0</v>
      </c>
    </row>
    <row r="37" spans="1:8" x14ac:dyDescent="0.25">
      <c r="A37" s="114">
        <f>IF(DESIGN!G108&gt;0,DESIGN!C108,0)</f>
        <v>0</v>
      </c>
      <c r="B37" s="114">
        <f>IF(DESIGN!O108&gt;0,DESIGN!K108,0)</f>
        <v>0</v>
      </c>
      <c r="G37" s="114">
        <f>IF(DESIGN!G108&gt;0,DESIGN!C108*DESIGN!D108,0)</f>
        <v>0</v>
      </c>
      <c r="H37" s="114">
        <f>IF(DESIGN!O108&gt;0,DESIGN!K108*DESIGN!L108,0)</f>
        <v>0</v>
      </c>
    </row>
    <row r="38" spans="1:8" x14ac:dyDescent="0.25">
      <c r="A38" s="114">
        <f>IF(DESIGN!G109&gt;0,DESIGN!C109,0)</f>
        <v>0</v>
      </c>
      <c r="B38" s="114">
        <f>IF(DESIGN!O109&gt;0,DESIGN!K109,0)</f>
        <v>0</v>
      </c>
      <c r="G38" s="114">
        <f>IF(DESIGN!G109&gt;0,DESIGN!C109*DESIGN!D109,0)</f>
        <v>0</v>
      </c>
      <c r="H38" s="114">
        <f>IF(DESIGN!O109&gt;0,DESIGN!K109*DESIGN!L109,0)</f>
        <v>0</v>
      </c>
    </row>
    <row r="39" spans="1:8" x14ac:dyDescent="0.25">
      <c r="A39" s="114">
        <f>IF(DESIGN!G110&gt;0,DESIGN!C110,0)</f>
        <v>0</v>
      </c>
      <c r="B39" s="114">
        <f>IF(DESIGN!O110&gt;0,DESIGN!K110,0)</f>
        <v>0</v>
      </c>
      <c r="G39" s="114">
        <f>IF(DESIGN!G110&gt;0,DESIGN!C110*DESIGN!D110,0)</f>
        <v>0</v>
      </c>
      <c r="H39" s="114">
        <f>IF(DESIGN!O110&gt;0,DESIGN!K110*DESIGN!L110,0)</f>
        <v>0</v>
      </c>
    </row>
    <row r="40" spans="1:8" x14ac:dyDescent="0.25">
      <c r="A40" s="114">
        <f>IF(DESIGN!G111&gt;0,DESIGN!C111,0)</f>
        <v>0</v>
      </c>
      <c r="B40" s="114">
        <f>IF(DESIGN!O111&gt;0,DESIGN!K111,0)</f>
        <v>0</v>
      </c>
      <c r="G40" s="114">
        <f>IF(DESIGN!G111&gt;0,DESIGN!C111*DESIGN!D111,0)</f>
        <v>0</v>
      </c>
      <c r="H40" s="114">
        <f>IF(DESIGN!O111&gt;0,DESIGN!K111*DESIGN!L111,0)</f>
        <v>0</v>
      </c>
    </row>
    <row r="41" spans="1:8" x14ac:dyDescent="0.25">
      <c r="A41" s="114">
        <f>IF(DESIGN!G112&gt;0,DESIGN!C112,0)</f>
        <v>0</v>
      </c>
      <c r="B41" s="114">
        <f>IF(DESIGN!O112&gt;0,DESIGN!K112,0)</f>
        <v>0</v>
      </c>
      <c r="G41" s="114">
        <f>IF(DESIGN!G112&gt;0,DESIGN!C112*DESIGN!D112,0)</f>
        <v>0</v>
      </c>
      <c r="H41" s="114">
        <f>IF(DESIGN!O112&gt;0,DESIGN!K112*DESIGN!L112,0)</f>
        <v>0</v>
      </c>
    </row>
    <row r="42" spans="1:8" x14ac:dyDescent="0.25">
      <c r="A42" s="114">
        <f>IF(DESIGN!G113&gt;0,DESIGN!C113,0)</f>
        <v>0</v>
      </c>
      <c r="B42" s="114">
        <f>IF(DESIGN!O113&gt;0,DESIGN!K113,0)</f>
        <v>0</v>
      </c>
      <c r="G42" s="114">
        <f>IF(DESIGN!G113&gt;0,DESIGN!C113*DESIGN!D113,0)</f>
        <v>0</v>
      </c>
      <c r="H42" s="114">
        <f>IF(DESIGN!O113&gt;0,DESIGN!K113*DESIGN!L113,0)</f>
        <v>0</v>
      </c>
    </row>
    <row r="43" spans="1:8" x14ac:dyDescent="0.25">
      <c r="A43" s="114">
        <f>IF(DESIGN!G114&gt;0,DESIGN!C114,0)</f>
        <v>0</v>
      </c>
      <c r="B43" s="114">
        <f>IF(DESIGN!O114&gt;0,DESIGN!K114,0)</f>
        <v>0</v>
      </c>
      <c r="G43" s="114">
        <f>IF(DESIGN!G114&gt;0,DESIGN!C114*DESIGN!D114,0)</f>
        <v>0</v>
      </c>
      <c r="H43" s="114">
        <f>IF(DESIGN!O114&gt;0,DESIGN!K114*DESIGN!L114,0)</f>
        <v>0</v>
      </c>
    </row>
    <row r="44" spans="1:8" x14ac:dyDescent="0.25">
      <c r="A44" s="114">
        <f>IF(DESIGN!G115&gt;0,DESIGN!C115,0)</f>
        <v>0</v>
      </c>
      <c r="B44" s="114">
        <f>IF(DESIGN!O115&gt;0,DESIGN!K115,0)</f>
        <v>0</v>
      </c>
      <c r="G44" s="114">
        <f>IF(DESIGN!G115&gt;0,DESIGN!C115*DESIGN!D115,0)</f>
        <v>0</v>
      </c>
      <c r="H44" s="114">
        <f>IF(DESIGN!O115&gt;0,DESIGN!K115*DESIGN!L115,0)</f>
        <v>0</v>
      </c>
    </row>
    <row r="45" spans="1:8" x14ac:dyDescent="0.25">
      <c r="A45" s="114">
        <f>IF(DESIGN!G116&gt;0,DESIGN!C116,0)</f>
        <v>0</v>
      </c>
      <c r="B45" s="114">
        <f>IF(DESIGN!O116&gt;0,DESIGN!K116,0)</f>
        <v>0</v>
      </c>
      <c r="G45" s="114">
        <f>IF(DESIGN!G116&gt;0,DESIGN!C116*DESIGN!D116,0)</f>
        <v>0</v>
      </c>
      <c r="H45" s="114">
        <f>IF(DESIGN!O116&gt;0,DESIGN!K116*DESIGN!L116,0)</f>
        <v>0</v>
      </c>
    </row>
    <row r="46" spans="1:8" x14ac:dyDescent="0.25">
      <c r="A46" s="114">
        <f>IF(DESIGN!G117&gt;0,DESIGN!C117,0)</f>
        <v>0</v>
      </c>
      <c r="B46" s="114">
        <f>IF(DESIGN!O117&gt;0,DESIGN!K117,0)</f>
        <v>0</v>
      </c>
      <c r="G46" s="114">
        <f>IF(DESIGN!G117&gt;0,DESIGN!C117*DESIGN!D117,0)</f>
        <v>0</v>
      </c>
      <c r="H46" s="114">
        <f>IF(DESIGN!O117&gt;0,DESIGN!K117*DESIGN!L117,0)</f>
        <v>0</v>
      </c>
    </row>
    <row r="47" spans="1:8" x14ac:dyDescent="0.25">
      <c r="A47" s="114">
        <f>IF(DESIGN!G118&gt;0,DESIGN!C118,0)</f>
        <v>0</v>
      </c>
      <c r="B47" s="114">
        <f>IF(DESIGN!O118&gt;0,DESIGN!K118,0)</f>
        <v>0</v>
      </c>
      <c r="G47" s="114">
        <f>IF(DESIGN!G118&gt;0,DESIGN!C118*DESIGN!D118,0)</f>
        <v>0</v>
      </c>
      <c r="H47" s="114">
        <f>IF(DESIGN!O118&gt;0,DESIGN!K118*DESIGN!L118,0)</f>
        <v>0</v>
      </c>
    </row>
    <row r="48" spans="1:8" x14ac:dyDescent="0.25">
      <c r="A48" s="114">
        <f>IF(DESIGN!G119&gt;0,DESIGN!C119,0)</f>
        <v>0</v>
      </c>
      <c r="B48" s="114">
        <f>IF(DESIGN!O119&gt;0,DESIGN!K119,0)</f>
        <v>0</v>
      </c>
      <c r="G48" s="114">
        <f>IF(DESIGN!G119&gt;0,DESIGN!C119*DESIGN!D119,0)</f>
        <v>0</v>
      </c>
      <c r="H48" s="114">
        <f>IF(DESIGN!O119&gt;0,DESIGN!K119*DESIGN!L119,0)</f>
        <v>0</v>
      </c>
    </row>
    <row r="49" spans="1:8" x14ac:dyDescent="0.25">
      <c r="A49" s="114">
        <f>IF(DESIGN!G120&gt;0,DESIGN!C120,0)</f>
        <v>0</v>
      </c>
      <c r="B49" s="114">
        <f>IF(DESIGN!O120&gt;0,DESIGN!K120,0)</f>
        <v>0</v>
      </c>
      <c r="G49" s="114">
        <f>IF(DESIGN!G120&gt;0,DESIGN!C120*DESIGN!D120,0)</f>
        <v>0</v>
      </c>
      <c r="H49" s="114">
        <f>IF(DESIGN!O120&gt;0,DESIGN!K120*DESIGN!L120,0)</f>
        <v>0</v>
      </c>
    </row>
    <row r="50" spans="1:8" x14ac:dyDescent="0.25">
      <c r="A50" s="114">
        <f>IF(DESIGN!G121&gt;0,DESIGN!C121,0)</f>
        <v>0</v>
      </c>
      <c r="B50" s="114">
        <f>IF(DESIGN!O121&gt;0,DESIGN!K121,0)</f>
        <v>0</v>
      </c>
      <c r="G50" s="114">
        <f>IF(DESIGN!G121&gt;0,DESIGN!C121*DESIGN!D121,0)</f>
        <v>0</v>
      </c>
      <c r="H50" s="114">
        <f>IF(DESIGN!O121&gt;0,DESIGN!K121*DESIGN!L121,0)</f>
        <v>0</v>
      </c>
    </row>
    <row r="51" spans="1:8" x14ac:dyDescent="0.25">
      <c r="A51" s="114">
        <f>IF(DESIGN!G122&gt;0,DESIGN!C122,0)</f>
        <v>0</v>
      </c>
      <c r="B51" s="114">
        <f>IF(DESIGN!O122&gt;0,DESIGN!K122,0)</f>
        <v>0</v>
      </c>
      <c r="G51" s="114">
        <f>IF(DESIGN!G122&gt;0,DESIGN!C122*DESIGN!D122,0)</f>
        <v>0</v>
      </c>
      <c r="H51" s="114">
        <f>IF(DESIGN!O122&gt;0,DESIGN!K122*DESIGN!L122,0)</f>
        <v>0</v>
      </c>
    </row>
    <row r="52" spans="1:8" x14ac:dyDescent="0.25">
      <c r="A52" s="114">
        <f>IF(DESIGN!G123&gt;0,DESIGN!C123,0)</f>
        <v>0</v>
      </c>
      <c r="B52" s="114">
        <f>IF(DESIGN!O123&gt;0,DESIGN!K123,0)</f>
        <v>0</v>
      </c>
      <c r="G52" s="114">
        <f>IF(DESIGN!G123&gt;0,DESIGN!C123*DESIGN!D123,0)</f>
        <v>0</v>
      </c>
      <c r="H52" s="114">
        <f>IF(DESIGN!O123&gt;0,DESIGN!K123*DESIGN!L123,0)</f>
        <v>0</v>
      </c>
    </row>
    <row r="53" spans="1:8" x14ac:dyDescent="0.25">
      <c r="A53" s="114">
        <f>IF(DESIGN!G124&gt;0,DESIGN!C124,0)</f>
        <v>0</v>
      </c>
      <c r="B53" s="114">
        <f>IF(DESIGN!O124&gt;0,DESIGN!K124,0)</f>
        <v>0</v>
      </c>
      <c r="G53" s="114">
        <f>IF(DESIGN!G124&gt;0,DESIGN!C124*DESIGN!D124,0)</f>
        <v>0</v>
      </c>
      <c r="H53" s="114">
        <f>IF(DESIGN!O124&gt;0,DESIGN!K124*DESIGN!L124,0)</f>
        <v>0</v>
      </c>
    </row>
    <row r="54" spans="1:8" x14ac:dyDescent="0.25">
      <c r="A54" s="114">
        <f>IF(DESIGN!G125&gt;0,DESIGN!C125,0)</f>
        <v>0</v>
      </c>
      <c r="B54" s="114">
        <f>IF(DESIGN!O125&gt;0,DESIGN!K125,0)</f>
        <v>0</v>
      </c>
      <c r="G54" s="114">
        <f>IF(DESIGN!G125&gt;0,DESIGN!C125*DESIGN!D125,0)</f>
        <v>0</v>
      </c>
      <c r="H54" s="114">
        <f>IF(DESIGN!O125&gt;0,DESIGN!K125*DESIGN!L125,0)</f>
        <v>0</v>
      </c>
    </row>
    <row r="55" spans="1:8" x14ac:dyDescent="0.25">
      <c r="A55" s="114">
        <f>IF(DESIGN!G126&gt;0,DESIGN!C126,0)</f>
        <v>0</v>
      </c>
      <c r="B55" s="114">
        <f>IF(DESIGN!O126&gt;0,DESIGN!K126,0)</f>
        <v>0</v>
      </c>
      <c r="G55" s="114">
        <f>IF(DESIGN!G126&gt;0,DESIGN!C126*DESIGN!D126,0)</f>
        <v>0</v>
      </c>
      <c r="H55" s="114">
        <f>IF(DESIGN!O126&gt;0,DESIGN!K126*DESIGN!L126,0)</f>
        <v>0</v>
      </c>
    </row>
    <row r="56" spans="1:8" x14ac:dyDescent="0.25">
      <c r="A56" s="114">
        <f>IF(DESIGN!G127&gt;0,DESIGN!C127,0)</f>
        <v>0</v>
      </c>
      <c r="B56" s="114">
        <f>IF(DESIGN!O127&gt;0,DESIGN!K127,0)</f>
        <v>0</v>
      </c>
      <c r="G56" s="114">
        <f>IF(DESIGN!G127&gt;0,DESIGN!C127*DESIGN!D127,0)</f>
        <v>0</v>
      </c>
      <c r="H56" s="114">
        <f>IF(DESIGN!O127&gt;0,DESIGN!K127*DESIGN!L127,0)</f>
        <v>0</v>
      </c>
    </row>
    <row r="57" spans="1:8" x14ac:dyDescent="0.25">
      <c r="A57" s="114">
        <f>IF(DESIGN!G128&gt;0,DESIGN!C128,0)</f>
        <v>0</v>
      </c>
      <c r="B57" s="114">
        <f>IF(DESIGN!O128&gt;0,DESIGN!K128,0)</f>
        <v>0</v>
      </c>
      <c r="G57" s="114">
        <f>IF(DESIGN!G128&gt;0,DESIGN!C128*DESIGN!D128,0)</f>
        <v>0</v>
      </c>
      <c r="H57" s="114">
        <f>IF(DESIGN!O128&gt;0,DESIGN!K128*DESIGN!L128,0)</f>
        <v>0</v>
      </c>
    </row>
    <row r="58" spans="1:8" x14ac:dyDescent="0.25">
      <c r="A58" s="114">
        <f>IF(DESIGN!G129&gt;0,DESIGN!C129,0)</f>
        <v>0</v>
      </c>
      <c r="B58" s="114">
        <f>IF(DESIGN!O129&gt;0,DESIGN!K129,0)</f>
        <v>0</v>
      </c>
      <c r="G58" s="114">
        <f>IF(DESIGN!G129&gt;0,DESIGN!C129*DESIGN!D129,0)</f>
        <v>0</v>
      </c>
      <c r="H58" s="114">
        <f>IF(DESIGN!O129&gt;0,DESIGN!K129*DESIGN!L129,0)</f>
        <v>0</v>
      </c>
    </row>
    <row r="59" spans="1:8" x14ac:dyDescent="0.25">
      <c r="A59" s="114">
        <f>IF(DESIGN!G130&gt;0,DESIGN!C130,0)</f>
        <v>0</v>
      </c>
      <c r="B59" s="114">
        <f>IF(DESIGN!O130&gt;0,DESIGN!K130,0)</f>
        <v>0</v>
      </c>
      <c r="G59" s="114">
        <f>IF(DESIGN!G130&gt;0,DESIGN!C130*DESIGN!D130,0)</f>
        <v>0</v>
      </c>
      <c r="H59" s="114">
        <f>IF(DESIGN!O130&gt;0,DESIGN!K130*DESIGN!L130,0)</f>
        <v>0</v>
      </c>
    </row>
    <row r="60" spans="1:8" x14ac:dyDescent="0.25">
      <c r="A60" s="114">
        <f>IF(DESIGN!G131&gt;0,DESIGN!C131,0)</f>
        <v>0</v>
      </c>
      <c r="B60" s="114">
        <f>IF(DESIGN!O131&gt;0,DESIGN!K131,0)</f>
        <v>0</v>
      </c>
      <c r="G60" s="114">
        <f>IF(DESIGN!G131&gt;0,DESIGN!C131*DESIGN!D131,0)</f>
        <v>0</v>
      </c>
      <c r="H60" s="114">
        <f>IF(DESIGN!O131&gt;0,DESIGN!K131*DESIGN!L131,0)</f>
        <v>0</v>
      </c>
    </row>
    <row r="61" spans="1:8" x14ac:dyDescent="0.25">
      <c r="A61" s="114">
        <f>IF(DESIGN!G132&gt;0,DESIGN!C132,0)</f>
        <v>0</v>
      </c>
      <c r="B61" s="114">
        <f>IF(DESIGN!O132&gt;0,DESIGN!K132,0)</f>
        <v>0</v>
      </c>
      <c r="G61" s="114">
        <f>IF(DESIGN!G132&gt;0,DESIGN!C132*DESIGN!D132,0)</f>
        <v>0</v>
      </c>
      <c r="H61" s="114">
        <f>IF(DESIGN!O132&gt;0,DESIGN!K132*DESIGN!L132,0)</f>
        <v>0</v>
      </c>
    </row>
    <row r="62" spans="1:8" x14ac:dyDescent="0.25">
      <c r="A62" s="114">
        <f>IF(DESIGN!G133&gt;0,DESIGN!C133,0)</f>
        <v>0</v>
      </c>
      <c r="B62" s="114">
        <f>IF(DESIGN!O133&gt;0,DESIGN!K133,0)</f>
        <v>0</v>
      </c>
      <c r="G62" s="114">
        <f>IF(DESIGN!G133&gt;0,DESIGN!C133*DESIGN!D133,0)</f>
        <v>0</v>
      </c>
      <c r="H62" s="114">
        <f>IF(DESIGN!O133&gt;0,DESIGN!K133*DESIGN!L133,0)</f>
        <v>0</v>
      </c>
    </row>
    <row r="63" spans="1:8" x14ac:dyDescent="0.25">
      <c r="A63" s="114">
        <f>IF(DESIGN!G134&gt;0,DESIGN!C134,0)</f>
        <v>0</v>
      </c>
      <c r="B63" s="114">
        <f>IF(DESIGN!O134&gt;0,DESIGN!K134,0)</f>
        <v>0</v>
      </c>
      <c r="G63" s="114">
        <f>IF(DESIGN!G134&gt;0,DESIGN!C134*DESIGN!D134,0)</f>
        <v>0</v>
      </c>
      <c r="H63" s="114">
        <f>IF(DESIGN!O134&gt;0,DESIGN!K134*DESIGN!L134,0)</f>
        <v>0</v>
      </c>
    </row>
    <row r="64" spans="1:8" x14ac:dyDescent="0.25">
      <c r="A64" s="114">
        <f>IF(DESIGN!G135&gt;0,DESIGN!C135,0)</f>
        <v>0</v>
      </c>
      <c r="B64" s="114">
        <f>IF(DESIGN!O135&gt;0,DESIGN!K135,0)</f>
        <v>0</v>
      </c>
      <c r="G64" s="114">
        <f>IF(DESIGN!G135&gt;0,DESIGN!C135*DESIGN!D135,0)</f>
        <v>0</v>
      </c>
      <c r="H64" s="114">
        <f>IF(DESIGN!O135&gt;0,DESIGN!K135*DESIGN!L135,0)</f>
        <v>0</v>
      </c>
    </row>
    <row r="65" spans="1:8" x14ac:dyDescent="0.25">
      <c r="A65" s="114">
        <f>IF(DESIGN!G136&gt;0,DESIGN!C136,0)</f>
        <v>0</v>
      </c>
      <c r="B65" s="114">
        <f>IF(DESIGN!O136&gt;0,DESIGN!K136,0)</f>
        <v>0</v>
      </c>
      <c r="G65" s="114">
        <f>IF(DESIGN!G136&gt;0,DESIGN!C136*DESIGN!D136,0)</f>
        <v>0</v>
      </c>
      <c r="H65" s="114">
        <f>IF(DESIGN!O136&gt;0,DESIGN!K136*DESIGN!L136,0)</f>
        <v>0</v>
      </c>
    </row>
    <row r="66" spans="1:8" x14ac:dyDescent="0.25">
      <c r="A66" s="114">
        <f>IF(DESIGN!G137&gt;0,DESIGN!C137,0)</f>
        <v>0</v>
      </c>
      <c r="B66" s="114">
        <f>IF(DESIGN!O137&gt;0,DESIGN!K137,0)</f>
        <v>0</v>
      </c>
      <c r="G66" s="114">
        <f>IF(DESIGN!G137&gt;0,DESIGN!C137*DESIGN!D137,0)</f>
        <v>0</v>
      </c>
      <c r="H66" s="114">
        <f>IF(DESIGN!O137&gt;0,DESIGN!K137*DESIGN!L137,0)</f>
        <v>0</v>
      </c>
    </row>
    <row r="67" spans="1:8" x14ac:dyDescent="0.25">
      <c r="A67" s="114">
        <f>IF(DESIGN!G138&gt;0,DESIGN!C138,0)</f>
        <v>0</v>
      </c>
      <c r="B67" s="114">
        <f>IF(DESIGN!O138&gt;0,DESIGN!K138,0)</f>
        <v>0</v>
      </c>
      <c r="G67" s="114">
        <f>IF(DESIGN!G138&gt;0,DESIGN!C138*DESIGN!D138,0)</f>
        <v>0</v>
      </c>
      <c r="H67" s="114">
        <f>IF(DESIGN!O138&gt;0,DESIGN!K138*DESIGN!L138,0)</f>
        <v>0</v>
      </c>
    </row>
    <row r="68" spans="1:8" x14ac:dyDescent="0.25">
      <c r="A68" s="114">
        <f>IF(DESIGN!G139&gt;0,DESIGN!C139,0)</f>
        <v>0</v>
      </c>
      <c r="B68" s="114">
        <f>IF(DESIGN!O139&gt;0,DESIGN!K139,0)</f>
        <v>0</v>
      </c>
      <c r="G68" s="114">
        <f>IF(DESIGN!G139&gt;0,DESIGN!C139*DESIGN!D139,0)</f>
        <v>0</v>
      </c>
      <c r="H68" s="114">
        <f>IF(DESIGN!O139&gt;0,DESIGN!K139*DESIGN!L139,0)</f>
        <v>0</v>
      </c>
    </row>
    <row r="69" spans="1:8" x14ac:dyDescent="0.25">
      <c r="A69" s="114">
        <f>IF(DESIGN!G140&gt;0,DESIGN!C140,0)</f>
        <v>0</v>
      </c>
      <c r="B69" s="114">
        <f>IF(DESIGN!O140&gt;0,DESIGN!K140,0)</f>
        <v>0</v>
      </c>
      <c r="G69" s="114">
        <f>IF(DESIGN!G140&gt;0,DESIGN!C140*DESIGN!D140,0)</f>
        <v>0</v>
      </c>
      <c r="H69" s="114">
        <f>IF(DESIGN!O140&gt;0,DESIGN!K140*DESIGN!L140,0)</f>
        <v>0</v>
      </c>
    </row>
    <row r="70" spans="1:8" x14ac:dyDescent="0.25">
      <c r="A70" s="114">
        <f>IF(DESIGN!G141&gt;0,DESIGN!C141,0)</f>
        <v>0</v>
      </c>
      <c r="B70" s="114">
        <f>IF(DESIGN!O141&gt;0,DESIGN!K141,0)</f>
        <v>0</v>
      </c>
      <c r="G70" s="114">
        <f>IF(DESIGN!G141&gt;0,DESIGN!C141*DESIGN!D141,0)</f>
        <v>0</v>
      </c>
      <c r="H70" s="114">
        <f>IF(DESIGN!O141&gt;0,DESIGN!K141*DESIGN!L141,0)</f>
        <v>0</v>
      </c>
    </row>
    <row r="71" spans="1:8" x14ac:dyDescent="0.25">
      <c r="A71" s="114">
        <f>IF(DESIGN!G142&gt;0,DESIGN!C142,0)</f>
        <v>0</v>
      </c>
      <c r="B71" s="114">
        <f>IF(DESIGN!O142&gt;0,DESIGN!K142,0)</f>
        <v>0</v>
      </c>
      <c r="G71" s="114">
        <f>IF(DESIGN!G142&gt;0,DESIGN!C142*DESIGN!D142,0)</f>
        <v>0</v>
      </c>
      <c r="H71" s="114">
        <f>IF(DESIGN!O142&gt;0,DESIGN!K142*DESIGN!L142,0)</f>
        <v>0</v>
      </c>
    </row>
    <row r="72" spans="1:8" x14ac:dyDescent="0.25">
      <c r="A72" s="114">
        <f>IF(DESIGN!G143&gt;0,DESIGN!C143,0)</f>
        <v>0</v>
      </c>
      <c r="B72" s="114">
        <f>IF(DESIGN!O143&gt;0,DESIGN!K143,0)</f>
        <v>0</v>
      </c>
      <c r="G72" s="114">
        <f>IF(DESIGN!G143&gt;0,DESIGN!C143*DESIGN!D143,0)</f>
        <v>0</v>
      </c>
      <c r="H72" s="114">
        <f>IF(DESIGN!O143&gt;0,DESIGN!K143*DESIGN!L143,0)</f>
        <v>0</v>
      </c>
    </row>
    <row r="73" spans="1:8" x14ac:dyDescent="0.25">
      <c r="A73" s="114">
        <f>IF(DESIGN!G144&gt;0,DESIGN!C144,0)</f>
        <v>0</v>
      </c>
      <c r="B73" s="114">
        <f>IF(DESIGN!O144&gt;0,DESIGN!K144,0)</f>
        <v>0</v>
      </c>
      <c r="G73" s="114">
        <f>IF(DESIGN!G144&gt;0,DESIGN!C144*DESIGN!D144,0)</f>
        <v>0</v>
      </c>
      <c r="H73" s="114">
        <f>IF(DESIGN!O144&gt;0,DESIGN!K144*DESIGN!L144,0)</f>
        <v>0</v>
      </c>
    </row>
    <row r="74" spans="1:8" x14ac:dyDescent="0.25">
      <c r="A74" s="114">
        <f>IF(DESIGN!G145&gt;0,DESIGN!C145,0)</f>
        <v>0</v>
      </c>
      <c r="B74" s="114">
        <f>IF(DESIGN!O145&gt;0,DESIGN!K145,0)</f>
        <v>0</v>
      </c>
      <c r="G74" s="114">
        <f>IF(DESIGN!G145&gt;0,DESIGN!C145*DESIGN!D145,0)</f>
        <v>0</v>
      </c>
      <c r="H74" s="114">
        <f>IF(DESIGN!O145&gt;0,DESIGN!K145*DESIGN!L145,0)</f>
        <v>0</v>
      </c>
    </row>
    <row r="75" spans="1:8" x14ac:dyDescent="0.25">
      <c r="A75" s="114">
        <f>IF(DESIGN!G146&gt;0,DESIGN!C146,0)</f>
        <v>0</v>
      </c>
      <c r="B75" s="114">
        <f>IF(DESIGN!O146&gt;0,DESIGN!K146,0)</f>
        <v>0</v>
      </c>
      <c r="G75" s="114">
        <f>IF(DESIGN!G146&gt;0,DESIGN!C146*DESIGN!D146,0)</f>
        <v>0</v>
      </c>
      <c r="H75" s="114">
        <f>IF(DESIGN!O146&gt;0,DESIGN!K146*DESIGN!L146,0)</f>
        <v>0</v>
      </c>
    </row>
    <row r="76" spans="1:8" x14ac:dyDescent="0.25">
      <c r="A76" s="114">
        <f>IF(DESIGN!G147&gt;0,DESIGN!C147,0)</f>
        <v>0</v>
      </c>
      <c r="B76" s="114">
        <f>IF(DESIGN!O147&gt;0,DESIGN!K147,0)</f>
        <v>0</v>
      </c>
      <c r="G76" s="114">
        <f>IF(DESIGN!G147&gt;0,DESIGN!C147*DESIGN!D147,0)</f>
        <v>0</v>
      </c>
      <c r="H76" s="114">
        <f>IF(DESIGN!O147&gt;0,DESIGN!K147*DESIGN!L147,0)</f>
        <v>0</v>
      </c>
    </row>
    <row r="77" spans="1:8" x14ac:dyDescent="0.25">
      <c r="A77" s="114">
        <f>IF(DESIGN!G148&gt;0,DESIGN!C148,0)</f>
        <v>0</v>
      </c>
      <c r="B77" s="114">
        <f>IF(DESIGN!O148&gt;0,DESIGN!K148,0)</f>
        <v>0</v>
      </c>
      <c r="G77" s="114">
        <f>IF(DESIGN!G148&gt;0,DESIGN!C148*DESIGN!D148,0)</f>
        <v>0</v>
      </c>
      <c r="H77" s="114">
        <f>IF(DESIGN!O148&gt;0,DESIGN!K148*DESIGN!L148,0)</f>
        <v>0</v>
      </c>
    </row>
    <row r="78" spans="1:8" x14ac:dyDescent="0.25">
      <c r="A78" s="114">
        <f>IF(DESIGN!G149&gt;0,DESIGN!C149,0)</f>
        <v>0</v>
      </c>
      <c r="B78" s="114">
        <f>IF(DESIGN!O149&gt;0,DESIGN!K149,0)</f>
        <v>0</v>
      </c>
      <c r="G78" s="114">
        <f>IF(DESIGN!G149&gt;0,DESIGN!C149*DESIGN!D149,0)</f>
        <v>0</v>
      </c>
      <c r="H78" s="114">
        <f>IF(DESIGN!O149&gt;0,DESIGN!K149*DESIGN!L149,0)</f>
        <v>0</v>
      </c>
    </row>
    <row r="79" spans="1:8" x14ac:dyDescent="0.25">
      <c r="A79" s="114">
        <f>IF(DESIGN!G150&gt;0,DESIGN!C150,0)</f>
        <v>0</v>
      </c>
      <c r="B79" s="114">
        <f>IF(DESIGN!O150&gt;0,DESIGN!K150,0)</f>
        <v>0</v>
      </c>
      <c r="G79" s="114">
        <f>IF(DESIGN!G150&gt;0,DESIGN!C150*DESIGN!D150,0)</f>
        <v>0</v>
      </c>
      <c r="H79" s="114">
        <f>IF(DESIGN!O150&gt;0,DESIGN!K150*DESIGN!L150,0)</f>
        <v>0</v>
      </c>
    </row>
    <row r="80" spans="1:8" x14ac:dyDescent="0.25">
      <c r="A80" s="114">
        <f>IF(DESIGN!G151&gt;0,DESIGN!C151,0)</f>
        <v>0</v>
      </c>
      <c r="B80" s="114">
        <f>IF(DESIGN!O151&gt;0,DESIGN!K151,0)</f>
        <v>0</v>
      </c>
      <c r="G80" s="114">
        <f>IF(DESIGN!G151&gt;0,DESIGN!C151*DESIGN!D151,0)</f>
        <v>0</v>
      </c>
      <c r="H80" s="114">
        <f>IF(DESIGN!O151&gt;0,DESIGN!K151*DESIGN!L151,0)</f>
        <v>0</v>
      </c>
    </row>
    <row r="81" spans="1:8" x14ac:dyDescent="0.25">
      <c r="A81" s="114">
        <f>IF(DESIGN!G152&gt;0,DESIGN!C152,0)</f>
        <v>0</v>
      </c>
      <c r="B81" s="114">
        <f>IF(DESIGN!O152&gt;0,DESIGN!K152,0)</f>
        <v>0</v>
      </c>
      <c r="G81" s="114">
        <f>IF(DESIGN!G152&gt;0,DESIGN!C152*DESIGN!D152,0)</f>
        <v>0</v>
      </c>
      <c r="H81" s="114">
        <f>IF(DESIGN!O152&gt;0,DESIGN!K152*DESIGN!L152,0)</f>
        <v>0</v>
      </c>
    </row>
    <row r="82" spans="1:8" x14ac:dyDescent="0.25">
      <c r="A82" s="114">
        <f>IF(DESIGN!G153&gt;0,DESIGN!C153,0)</f>
        <v>0</v>
      </c>
      <c r="B82" s="114">
        <f>IF(DESIGN!O153&gt;0,DESIGN!K153,0)</f>
        <v>0</v>
      </c>
      <c r="G82" s="114">
        <f>IF(DESIGN!G153&gt;0,DESIGN!C153*DESIGN!D153,0)</f>
        <v>0</v>
      </c>
      <c r="H82" s="114">
        <f>IF(DESIGN!O153&gt;0,DESIGN!K153*DESIGN!L153,0)</f>
        <v>0</v>
      </c>
    </row>
    <row r="83" spans="1:8" x14ac:dyDescent="0.25">
      <c r="A83" s="114">
        <f>IF(DESIGN!G154&gt;0,DESIGN!C154,0)</f>
        <v>0</v>
      </c>
      <c r="B83" s="114">
        <f>IF(DESIGN!O154&gt;0,DESIGN!K154,0)</f>
        <v>0</v>
      </c>
      <c r="G83" s="114">
        <f>IF(DESIGN!G154&gt;0,DESIGN!C154*DESIGN!D154,0)</f>
        <v>0</v>
      </c>
      <c r="H83" s="114">
        <f>IF(DESIGN!O154&gt;0,DESIGN!K154*DESIGN!L154,0)</f>
        <v>0</v>
      </c>
    </row>
    <row r="84" spans="1:8" x14ac:dyDescent="0.25">
      <c r="A84" s="114">
        <f>IF(DESIGN!G155&gt;0,DESIGN!C155,0)</f>
        <v>0</v>
      </c>
      <c r="B84" s="114">
        <f>IF(DESIGN!O155&gt;0,DESIGN!K155,0)</f>
        <v>0</v>
      </c>
      <c r="G84" s="114">
        <f>IF(DESIGN!G155&gt;0,DESIGN!C155*DESIGN!D155,0)</f>
        <v>0</v>
      </c>
      <c r="H84" s="114">
        <f>IF(DESIGN!O155&gt;0,DESIGN!K155*DESIGN!L155,0)</f>
        <v>0</v>
      </c>
    </row>
    <row r="85" spans="1:8" x14ac:dyDescent="0.25">
      <c r="A85" s="114">
        <f>IF(DESIGN!G156&gt;0,DESIGN!C156,0)</f>
        <v>0</v>
      </c>
      <c r="B85" s="114">
        <f>IF(DESIGN!O156&gt;0,DESIGN!K156,0)</f>
        <v>0</v>
      </c>
      <c r="G85" s="114">
        <f>IF(DESIGN!G156&gt;0,DESIGN!C156*DESIGN!D156,0)</f>
        <v>0</v>
      </c>
      <c r="H85" s="114">
        <f>IF(DESIGN!O156&gt;0,DESIGN!K156*DESIGN!L156,0)</f>
        <v>0</v>
      </c>
    </row>
    <row r="86" spans="1:8" x14ac:dyDescent="0.25">
      <c r="A86" s="114">
        <f>IF(DESIGN!G157&gt;0,DESIGN!C157,0)</f>
        <v>0</v>
      </c>
      <c r="B86" s="114">
        <f>IF(DESIGN!O157&gt;0,DESIGN!K157,0)</f>
        <v>0</v>
      </c>
      <c r="G86" s="114">
        <f>IF(DESIGN!G157&gt;0,DESIGN!C157*DESIGN!D157,0)</f>
        <v>0</v>
      </c>
      <c r="H86" s="114">
        <f>IF(DESIGN!O157&gt;0,DESIGN!K157*DESIGN!L157,0)</f>
        <v>0</v>
      </c>
    </row>
    <row r="87" spans="1:8" x14ac:dyDescent="0.25">
      <c r="A87" s="114">
        <f>IF(DESIGN!G158&gt;0,DESIGN!C158,0)</f>
        <v>0</v>
      </c>
      <c r="B87" s="114">
        <f>IF(DESIGN!O158&gt;0,DESIGN!K158,0)</f>
        <v>0</v>
      </c>
      <c r="G87" s="114">
        <f>IF(DESIGN!G158&gt;0,DESIGN!C158*DESIGN!D158,0)</f>
        <v>0</v>
      </c>
      <c r="H87" s="114">
        <f>IF(DESIGN!O158&gt;0,DESIGN!K158*DESIGN!L158,0)</f>
        <v>0</v>
      </c>
    </row>
    <row r="88" spans="1:8" x14ac:dyDescent="0.25">
      <c r="A88" s="114">
        <f>IF(DESIGN!G159&gt;0,DESIGN!C159,0)</f>
        <v>0</v>
      </c>
      <c r="B88" s="114">
        <f>IF(DESIGN!O159&gt;0,DESIGN!K159,0)</f>
        <v>0</v>
      </c>
      <c r="G88" s="114">
        <f>IF(DESIGN!G159&gt;0,DESIGN!C159*DESIGN!D159,0)</f>
        <v>0</v>
      </c>
      <c r="H88" s="114">
        <f>IF(DESIGN!O159&gt;0,DESIGN!K159*DESIGN!L159,0)</f>
        <v>0</v>
      </c>
    </row>
    <row r="89" spans="1:8" x14ac:dyDescent="0.25">
      <c r="A89" s="114">
        <f>IF(DESIGN!G160&gt;0,DESIGN!C160,0)</f>
        <v>0</v>
      </c>
      <c r="B89" s="114">
        <f>IF(DESIGN!O160&gt;0,DESIGN!K160,0)</f>
        <v>0</v>
      </c>
      <c r="G89" s="114">
        <f>IF(DESIGN!G160&gt;0,DESIGN!C160*DESIGN!D160,0)</f>
        <v>0</v>
      </c>
      <c r="H89" s="114">
        <f>IF(DESIGN!O160&gt;0,DESIGN!K160*DESIGN!L160,0)</f>
        <v>0</v>
      </c>
    </row>
    <row r="90" spans="1:8" x14ac:dyDescent="0.25">
      <c r="A90" s="114">
        <f>IF(DESIGN!G161&gt;0,DESIGN!C161,0)</f>
        <v>0</v>
      </c>
      <c r="B90" s="114">
        <f>IF(DESIGN!O161&gt;0,DESIGN!K161,0)</f>
        <v>0</v>
      </c>
      <c r="G90" s="114">
        <f>IF(DESIGN!G161&gt;0,DESIGN!C161*DESIGN!D161,0)</f>
        <v>0</v>
      </c>
      <c r="H90" s="114">
        <f>IF(DESIGN!O161&gt;0,DESIGN!K161*DESIGN!L161,0)</f>
        <v>0</v>
      </c>
    </row>
    <row r="91" spans="1:8" x14ac:dyDescent="0.25">
      <c r="A91" s="114">
        <f>IF(DESIGN!G162&gt;0,DESIGN!C162,0)</f>
        <v>0</v>
      </c>
      <c r="B91" s="114">
        <f>IF(DESIGN!O162&gt;0,DESIGN!K162,0)</f>
        <v>0</v>
      </c>
      <c r="G91" s="114">
        <f>IF(DESIGN!G162&gt;0,DESIGN!C162*DESIGN!D162,0)</f>
        <v>0</v>
      </c>
      <c r="H91" s="114">
        <f>IF(DESIGN!O162&gt;0,DESIGN!K162*DESIGN!L162,0)</f>
        <v>0</v>
      </c>
    </row>
    <row r="92" spans="1:8" x14ac:dyDescent="0.25">
      <c r="A92" s="114">
        <f>IF(DESIGN!G163&gt;0,DESIGN!C163,0)</f>
        <v>0</v>
      </c>
      <c r="B92" s="114">
        <f>IF(DESIGN!O163&gt;0,DESIGN!K163,0)</f>
        <v>0</v>
      </c>
      <c r="G92" s="114">
        <f>IF(DESIGN!G163&gt;0,DESIGN!C163*DESIGN!D163,0)</f>
        <v>0</v>
      </c>
      <c r="H92" s="114">
        <f>IF(DESIGN!O163&gt;0,DESIGN!K163*DESIGN!L163,0)</f>
        <v>0</v>
      </c>
    </row>
    <row r="93" spans="1:8" x14ac:dyDescent="0.25">
      <c r="A93" s="114">
        <f>IF(DESIGN!G164&gt;0,DESIGN!C164,0)</f>
        <v>0</v>
      </c>
      <c r="B93" s="114">
        <f>IF(DESIGN!O164&gt;0,DESIGN!K164,0)</f>
        <v>0</v>
      </c>
      <c r="G93" s="114">
        <f>IF(DESIGN!G164&gt;0,DESIGN!C164*DESIGN!D164,0)</f>
        <v>0</v>
      </c>
      <c r="H93" s="114">
        <f>IF(DESIGN!O164&gt;0,DESIGN!K164*DESIGN!L164,0)</f>
        <v>0</v>
      </c>
    </row>
    <row r="94" spans="1:8" x14ac:dyDescent="0.25">
      <c r="A94" s="114">
        <f>IF(DESIGN!G165&gt;0,DESIGN!C165,0)</f>
        <v>0</v>
      </c>
      <c r="B94" s="114">
        <f>IF(DESIGN!O165&gt;0,DESIGN!K165,0)</f>
        <v>0</v>
      </c>
      <c r="G94" s="114">
        <f>IF(DESIGN!G165&gt;0,DESIGN!C165*DESIGN!D165,0)</f>
        <v>0</v>
      </c>
      <c r="H94" s="114">
        <f>IF(DESIGN!O165&gt;0,DESIGN!K165*DESIGN!L165,0)</f>
        <v>0</v>
      </c>
    </row>
    <row r="95" spans="1:8" x14ac:dyDescent="0.25">
      <c r="A95" s="114">
        <f>IF(DESIGN!G166&gt;0,DESIGN!C166,0)</f>
        <v>0</v>
      </c>
      <c r="B95" s="114">
        <f>IF(DESIGN!O166&gt;0,DESIGN!K166,0)</f>
        <v>0</v>
      </c>
      <c r="G95" s="114">
        <f>IF(DESIGN!G166&gt;0,DESIGN!C166*DESIGN!D166,0)</f>
        <v>0</v>
      </c>
      <c r="H95" s="114">
        <f>IF(DESIGN!O166&gt;0,DESIGN!K166*DESIGN!L166,0)</f>
        <v>0</v>
      </c>
    </row>
    <row r="96" spans="1:8" x14ac:dyDescent="0.25">
      <c r="A96" s="114">
        <f>IF(DESIGN!G167&gt;0,DESIGN!C167,0)</f>
        <v>0</v>
      </c>
      <c r="B96" s="114">
        <f>IF(DESIGN!O167&gt;0,DESIGN!K167,0)</f>
        <v>0</v>
      </c>
      <c r="G96" s="114">
        <f>IF(DESIGN!G167&gt;0,DESIGN!C167*DESIGN!D167,0)</f>
        <v>0</v>
      </c>
      <c r="H96" s="114">
        <f>IF(DESIGN!O167&gt;0,DESIGN!K167*DESIGN!L167,0)</f>
        <v>0</v>
      </c>
    </row>
    <row r="97" spans="1:8" x14ac:dyDescent="0.25">
      <c r="A97" s="114">
        <f>IF(DESIGN!G168&gt;0,DESIGN!C168,0)</f>
        <v>0</v>
      </c>
      <c r="B97" s="114">
        <f>IF(DESIGN!O168&gt;0,DESIGN!K168,0)</f>
        <v>0</v>
      </c>
      <c r="G97" s="114">
        <f>IF(DESIGN!G168&gt;0,DESIGN!C168*DESIGN!D168,0)</f>
        <v>0</v>
      </c>
      <c r="H97" s="114">
        <f>IF(DESIGN!O168&gt;0,DESIGN!K168*DESIGN!L168,0)</f>
        <v>0</v>
      </c>
    </row>
    <row r="98" spans="1:8" x14ac:dyDescent="0.25">
      <c r="A98" s="114">
        <f>IF(DESIGN!G169&gt;0,DESIGN!C169,0)</f>
        <v>0</v>
      </c>
      <c r="B98" s="114">
        <f>IF(DESIGN!O169&gt;0,DESIGN!K169,0)</f>
        <v>0</v>
      </c>
      <c r="G98" s="114">
        <f>IF(DESIGN!G169&gt;0,DESIGN!C169*DESIGN!D169,0)</f>
        <v>0</v>
      </c>
      <c r="H98" s="114">
        <f>IF(DESIGN!O169&gt;0,DESIGN!K169*DESIGN!L169,0)</f>
        <v>0</v>
      </c>
    </row>
    <row r="99" spans="1:8" x14ac:dyDescent="0.25">
      <c r="A99" s="114">
        <f>IF(DESIGN!G170&gt;0,DESIGN!C170,0)</f>
        <v>0</v>
      </c>
      <c r="B99" s="114">
        <f>IF(DESIGN!O170&gt;0,DESIGN!K170,0)</f>
        <v>0</v>
      </c>
      <c r="G99" s="114">
        <f>IF(DESIGN!G170&gt;0,DESIGN!C170*DESIGN!D170,0)</f>
        <v>0</v>
      </c>
      <c r="H99" s="114">
        <f>IF(DESIGN!O170&gt;0,DESIGN!K170*DESIGN!L170,0)</f>
        <v>0</v>
      </c>
    </row>
    <row r="100" spans="1:8" x14ac:dyDescent="0.25">
      <c r="A100" s="114">
        <f>IF(DESIGN!G171&gt;0,DESIGN!C171,0)</f>
        <v>0</v>
      </c>
      <c r="B100" s="114">
        <f>IF(DESIGN!O171&gt;0,DESIGN!K171,0)</f>
        <v>0</v>
      </c>
      <c r="G100" s="114">
        <f>IF(DESIGN!G171&gt;0,DESIGN!C171*DESIGN!D171,0)</f>
        <v>0</v>
      </c>
      <c r="H100" s="114">
        <f>IF(DESIGN!O171&gt;0,DESIGN!K171*DESIGN!L171,0)</f>
        <v>0</v>
      </c>
    </row>
    <row r="101" spans="1:8" x14ac:dyDescent="0.25">
      <c r="A101" s="114">
        <f>IF(DESIGN!G172&gt;0,DESIGN!C172,0)</f>
        <v>0</v>
      </c>
      <c r="B101" s="114">
        <f>IF(DESIGN!O172&gt;0,DESIGN!K172,0)</f>
        <v>0</v>
      </c>
      <c r="G101" s="114">
        <f>IF(DESIGN!G172&gt;0,DESIGN!C172*DESIGN!D172,0)</f>
        <v>0</v>
      </c>
      <c r="H101" s="114">
        <f>IF(DESIGN!O172&gt;0,DESIGN!K172*DESIGN!L172,0)</f>
        <v>0</v>
      </c>
    </row>
    <row r="102" spans="1:8" x14ac:dyDescent="0.25">
      <c r="A102" s="114">
        <f>IF(DESIGN!G173&gt;0,DESIGN!C173,0)</f>
        <v>0</v>
      </c>
      <c r="B102" s="114">
        <f>IF(DESIGN!O173&gt;0,DESIGN!K173,0)</f>
        <v>0</v>
      </c>
      <c r="G102" s="114">
        <f>IF(DESIGN!G173&gt;0,DESIGN!C173*DESIGN!D173,0)</f>
        <v>0</v>
      </c>
      <c r="H102" s="114">
        <f>IF(DESIGN!O173&gt;0,DESIGN!K173*DESIGN!L173,0)</f>
        <v>0</v>
      </c>
    </row>
    <row r="103" spans="1:8" x14ac:dyDescent="0.25">
      <c r="A103" s="114">
        <f>IF(DESIGN!G174&gt;0,DESIGN!C174,0)</f>
        <v>0</v>
      </c>
      <c r="B103" s="114">
        <f>IF(DESIGN!O174&gt;0,DESIGN!K174,0)</f>
        <v>0</v>
      </c>
      <c r="G103" s="114">
        <f>IF(DESIGN!G174&gt;0,DESIGN!C174*DESIGN!D174,0)</f>
        <v>0</v>
      </c>
      <c r="H103" s="114">
        <f>IF(DESIGN!O174&gt;0,DESIGN!K174*DESIGN!L174,0)</f>
        <v>0</v>
      </c>
    </row>
    <row r="104" spans="1:8" x14ac:dyDescent="0.25">
      <c r="A104" s="114">
        <f>IF(DESIGN!G175&gt;0,DESIGN!C175,0)</f>
        <v>0</v>
      </c>
      <c r="B104" s="114">
        <f>IF(DESIGN!O175&gt;0,DESIGN!K175,0)</f>
        <v>0</v>
      </c>
      <c r="G104" s="114">
        <f>IF(DESIGN!G175&gt;0,DESIGN!C175*DESIGN!D175,0)</f>
        <v>0</v>
      </c>
      <c r="H104" s="114">
        <f>IF(DESIGN!O175&gt;0,DESIGN!K175*DESIGN!L175,0)</f>
        <v>0</v>
      </c>
    </row>
    <row r="105" spans="1:8" x14ac:dyDescent="0.25">
      <c r="A105" s="114">
        <f>IF(DESIGN!G176&gt;0,DESIGN!C176,0)</f>
        <v>0</v>
      </c>
      <c r="B105" s="114">
        <f>IF(DESIGN!O176&gt;0,DESIGN!K176,0)</f>
        <v>0</v>
      </c>
      <c r="G105" s="114">
        <f>IF(DESIGN!G176&gt;0,DESIGN!C176*DESIGN!D176,0)</f>
        <v>0</v>
      </c>
      <c r="H105" s="114">
        <f>IF(DESIGN!O176&gt;0,DESIGN!K176*DESIGN!L176,0)</f>
        <v>0</v>
      </c>
    </row>
    <row r="106" spans="1:8" x14ac:dyDescent="0.25">
      <c r="A106" s="114">
        <f>IF(DESIGN!G177&gt;0,DESIGN!C177,0)</f>
        <v>0</v>
      </c>
      <c r="B106" s="114">
        <f>IF(DESIGN!O177&gt;0,DESIGN!K177,0)</f>
        <v>0</v>
      </c>
      <c r="G106" s="114">
        <f>IF(DESIGN!G177&gt;0,DESIGN!C177*DESIGN!D177,0)</f>
        <v>0</v>
      </c>
      <c r="H106" s="114">
        <f>IF(DESIGN!O177&gt;0,DESIGN!K177*DESIGN!L177,0)</f>
        <v>0</v>
      </c>
    </row>
    <row r="107" spans="1:8" x14ac:dyDescent="0.25">
      <c r="A107" s="114">
        <f>IF(DESIGN!G178&gt;0,DESIGN!C178,0)</f>
        <v>0</v>
      </c>
      <c r="B107" s="114">
        <f>IF(DESIGN!O178&gt;0,DESIGN!K178,0)</f>
        <v>0</v>
      </c>
      <c r="G107" s="114">
        <f>IF(DESIGN!G178&gt;0,DESIGN!C178*DESIGN!D178,0)</f>
        <v>0</v>
      </c>
      <c r="H107" s="114">
        <f>IF(DESIGN!O178&gt;0,DESIGN!K178*DESIGN!L178,0)</f>
        <v>0</v>
      </c>
    </row>
    <row r="108" spans="1:8" x14ac:dyDescent="0.25">
      <c r="A108" s="114">
        <f>IF(DESIGN!G179&gt;0,DESIGN!C179,0)</f>
        <v>0</v>
      </c>
      <c r="B108" s="114">
        <f>IF(DESIGN!O179&gt;0,DESIGN!K179,0)</f>
        <v>0</v>
      </c>
      <c r="G108" s="114">
        <f>IF(DESIGN!G179&gt;0,DESIGN!C179*DESIGN!D179,0)</f>
        <v>0</v>
      </c>
      <c r="H108" s="114">
        <f>IF(DESIGN!O179&gt;0,DESIGN!K179*DESIGN!L179,0)</f>
        <v>0</v>
      </c>
    </row>
    <row r="109" spans="1:8" x14ac:dyDescent="0.25">
      <c r="A109" s="114">
        <f>IF(DESIGN!G180&gt;0,DESIGN!C180,0)</f>
        <v>0</v>
      </c>
      <c r="B109" s="114">
        <f>IF(DESIGN!O180&gt;0,DESIGN!K180,0)</f>
        <v>0</v>
      </c>
      <c r="G109" s="114">
        <f>IF(DESIGN!G180&gt;0,DESIGN!C180*DESIGN!D180,0)</f>
        <v>0</v>
      </c>
      <c r="H109" s="114">
        <f>IF(DESIGN!O180&gt;0,DESIGN!K180*DESIGN!L180,0)</f>
        <v>0</v>
      </c>
    </row>
    <row r="110" spans="1:8" x14ac:dyDescent="0.25">
      <c r="A110" s="114">
        <f>IF(DESIGN!G181&gt;0,DESIGN!C181,0)</f>
        <v>0</v>
      </c>
      <c r="B110" s="114">
        <f>IF(DESIGN!O181&gt;0,DESIGN!K181,0)</f>
        <v>0</v>
      </c>
      <c r="G110" s="114">
        <f>IF(DESIGN!G181&gt;0,DESIGN!C181*DESIGN!D181,0)</f>
        <v>0</v>
      </c>
      <c r="H110" s="114">
        <f>IF(DESIGN!O181&gt;0,DESIGN!K181*DESIGN!L181,0)</f>
        <v>0</v>
      </c>
    </row>
    <row r="111" spans="1:8" x14ac:dyDescent="0.25">
      <c r="A111" s="114">
        <f>IF(DESIGN!G182&gt;0,DESIGN!C182,0)</f>
        <v>0</v>
      </c>
      <c r="B111" s="114">
        <f>IF(DESIGN!O182&gt;0,DESIGN!K182,0)</f>
        <v>0</v>
      </c>
      <c r="G111" s="114">
        <f>IF(DESIGN!G182&gt;0,DESIGN!C182*DESIGN!D182,0)</f>
        <v>0</v>
      </c>
      <c r="H111" s="114">
        <f>IF(DESIGN!O182&gt;0,DESIGN!K182*DESIGN!L182,0)</f>
        <v>0</v>
      </c>
    </row>
    <row r="112" spans="1:8" x14ac:dyDescent="0.25">
      <c r="A112" s="114">
        <f>IF(DESIGN!G183&gt;0,DESIGN!C183,0)</f>
        <v>0</v>
      </c>
      <c r="B112" s="114">
        <f>IF(DESIGN!O183&gt;0,DESIGN!K183,0)</f>
        <v>0</v>
      </c>
      <c r="G112" s="114">
        <f>IF(DESIGN!G183&gt;0,DESIGN!C183*DESIGN!D183,0)</f>
        <v>0</v>
      </c>
      <c r="H112" s="114">
        <f>IF(DESIGN!O183&gt;0,DESIGN!K183*DESIGN!L183,0)</f>
        <v>0</v>
      </c>
    </row>
    <row r="113" spans="1:8" x14ac:dyDescent="0.25">
      <c r="A113" s="114">
        <f>IF(DESIGN!G184&gt;0,DESIGN!C184,0)</f>
        <v>0</v>
      </c>
      <c r="B113" s="114">
        <f>IF(DESIGN!O184&gt;0,DESIGN!K184,0)</f>
        <v>0</v>
      </c>
      <c r="G113" s="114">
        <f>IF(DESIGN!G184&gt;0,DESIGN!C184*DESIGN!D184,0)</f>
        <v>0</v>
      </c>
      <c r="H113" s="114">
        <f>IF(DESIGN!O184&gt;0,DESIGN!K184*DESIGN!L184,0)</f>
        <v>0</v>
      </c>
    </row>
    <row r="114" spans="1:8" x14ac:dyDescent="0.25">
      <c r="A114" s="114">
        <f>IF(DESIGN!G185&gt;0,DESIGN!C185,0)</f>
        <v>0</v>
      </c>
      <c r="B114" s="114">
        <f>IF(DESIGN!O185&gt;0,DESIGN!K185,0)</f>
        <v>0</v>
      </c>
      <c r="G114" s="114">
        <f>IF(DESIGN!G185&gt;0,DESIGN!C185*DESIGN!D185,0)</f>
        <v>0</v>
      </c>
      <c r="H114" s="114">
        <f>IF(DESIGN!O185&gt;0,DESIGN!K185*DESIGN!L185,0)</f>
        <v>0</v>
      </c>
    </row>
    <row r="115" spans="1:8" x14ac:dyDescent="0.25">
      <c r="A115" s="114">
        <f>IF(DESIGN!G186&gt;0,DESIGN!C186,0)</f>
        <v>0</v>
      </c>
      <c r="B115" s="114">
        <f>IF(DESIGN!O186&gt;0,DESIGN!K186,0)</f>
        <v>0</v>
      </c>
      <c r="G115" s="114">
        <f>IF(DESIGN!G186&gt;0,DESIGN!C186*DESIGN!D186,0)</f>
        <v>0</v>
      </c>
      <c r="H115" s="114">
        <f>IF(DESIGN!O186&gt;0,DESIGN!K186*DESIGN!L186,0)</f>
        <v>0</v>
      </c>
    </row>
    <row r="116" spans="1:8" x14ac:dyDescent="0.25">
      <c r="A116" s="114">
        <f>IF(DESIGN!G187&gt;0,DESIGN!C187,0)</f>
        <v>0</v>
      </c>
      <c r="B116" s="114">
        <f>IF(DESIGN!O187&gt;0,DESIGN!K187,0)</f>
        <v>0</v>
      </c>
      <c r="G116" s="114">
        <f>IF(DESIGN!G187&gt;0,DESIGN!C187*DESIGN!D187,0)</f>
        <v>0</v>
      </c>
      <c r="H116" s="114">
        <f>IF(DESIGN!O187&gt;0,DESIGN!K187*DESIGN!L187,0)</f>
        <v>0</v>
      </c>
    </row>
    <row r="117" spans="1:8" x14ac:dyDescent="0.25">
      <c r="A117" s="114">
        <f>IF(DESIGN!G188&gt;0,DESIGN!C188,0)</f>
        <v>0</v>
      </c>
      <c r="B117" s="114">
        <f>IF(DESIGN!O188&gt;0,DESIGN!K188,0)</f>
        <v>0</v>
      </c>
      <c r="G117" s="114">
        <f>IF(DESIGN!G188&gt;0,DESIGN!C188*DESIGN!D188,0)</f>
        <v>0</v>
      </c>
      <c r="H117" s="114">
        <f>IF(DESIGN!O188&gt;0,DESIGN!K188*DESIGN!L188,0)</f>
        <v>0</v>
      </c>
    </row>
    <row r="118" spans="1:8" x14ac:dyDescent="0.25">
      <c r="A118" s="114">
        <f>IF(DESIGN!G189&gt;0,DESIGN!C189,0)</f>
        <v>0</v>
      </c>
      <c r="B118" s="114">
        <f>IF(DESIGN!O189&gt;0,DESIGN!K189,0)</f>
        <v>0</v>
      </c>
      <c r="G118" s="114">
        <f>IF(DESIGN!G189&gt;0,DESIGN!C189*DESIGN!D189,0)</f>
        <v>0</v>
      </c>
      <c r="H118" s="114">
        <f>IF(DESIGN!O189&gt;0,DESIGN!K189*DESIGN!L189,0)</f>
        <v>0</v>
      </c>
    </row>
    <row r="119" spans="1:8" x14ac:dyDescent="0.25">
      <c r="A119" s="114">
        <f>IF(DESIGN!G190&gt;0,DESIGN!C190,0)</f>
        <v>0</v>
      </c>
      <c r="B119" s="114">
        <f>IF(DESIGN!O190&gt;0,DESIGN!K190,0)</f>
        <v>0</v>
      </c>
      <c r="G119" s="114">
        <f>IF(DESIGN!G190&gt;0,DESIGN!C190*DESIGN!D190,0)</f>
        <v>0</v>
      </c>
      <c r="H119" s="114">
        <f>IF(DESIGN!O190&gt;0,DESIGN!K190*DESIGN!L190,0)</f>
        <v>0</v>
      </c>
    </row>
    <row r="120" spans="1:8" x14ac:dyDescent="0.25">
      <c r="A120" s="114">
        <f>IF(DESIGN!G191&gt;0,DESIGN!C191,0)</f>
        <v>0</v>
      </c>
      <c r="B120" s="114">
        <f>IF(DESIGN!O191&gt;0,DESIGN!K191,0)</f>
        <v>0</v>
      </c>
      <c r="G120" s="114">
        <f>IF(DESIGN!G191&gt;0,DESIGN!C191*DESIGN!D191,0)</f>
        <v>0</v>
      </c>
      <c r="H120" s="114">
        <f>IF(DESIGN!O191&gt;0,DESIGN!K191*DESIGN!L191,0)</f>
        <v>0</v>
      </c>
    </row>
    <row r="121" spans="1:8" x14ac:dyDescent="0.25">
      <c r="A121" s="114">
        <f>IF(DESIGN!G192&gt;0,DESIGN!C192,0)</f>
        <v>0</v>
      </c>
      <c r="B121" s="114">
        <f>IF(DESIGN!O192&gt;0,DESIGN!K192,0)</f>
        <v>0</v>
      </c>
      <c r="G121" s="114">
        <f>IF(DESIGN!G192&gt;0,DESIGN!C192*DESIGN!D192,0)</f>
        <v>0</v>
      </c>
      <c r="H121" s="114">
        <f>IF(DESIGN!O192&gt;0,DESIGN!K192*DESIGN!L192,0)</f>
        <v>0</v>
      </c>
    </row>
    <row r="122" spans="1:8" x14ac:dyDescent="0.25">
      <c r="A122" s="114">
        <f>IF(DESIGN!G193&gt;0,DESIGN!C193,0)</f>
        <v>0</v>
      </c>
      <c r="B122" s="114">
        <f>IF(DESIGN!O193&gt;0,DESIGN!K193,0)</f>
        <v>0</v>
      </c>
      <c r="G122" s="114">
        <f>IF(DESIGN!G193&gt;0,DESIGN!C193*DESIGN!D193,0)</f>
        <v>0</v>
      </c>
      <c r="H122" s="114">
        <f>IF(DESIGN!O193&gt;0,DESIGN!K193*DESIGN!L193,0)</f>
        <v>0</v>
      </c>
    </row>
    <row r="123" spans="1:8" x14ac:dyDescent="0.25">
      <c r="A123" s="114">
        <f>IF(DESIGN!G194&gt;0,DESIGN!C194,0)</f>
        <v>0</v>
      </c>
      <c r="B123" s="114">
        <f>IF(DESIGN!O194&gt;0,DESIGN!K194,0)</f>
        <v>0</v>
      </c>
      <c r="G123" s="114">
        <f>IF(DESIGN!G194&gt;0,DESIGN!C194*DESIGN!D194,0)</f>
        <v>0</v>
      </c>
      <c r="H123" s="114">
        <f>IF(DESIGN!O194&gt;0,DESIGN!K194*DESIGN!L194,0)</f>
        <v>0</v>
      </c>
    </row>
    <row r="124" spans="1:8" x14ac:dyDescent="0.25">
      <c r="A124" s="114">
        <f>IF(DESIGN!G195&gt;0,DESIGN!C195,0)</f>
        <v>0</v>
      </c>
      <c r="B124" s="114">
        <f>IF(DESIGN!O195&gt;0,DESIGN!K195,0)</f>
        <v>0</v>
      </c>
      <c r="G124" s="114">
        <f>IF(DESIGN!G195&gt;0,DESIGN!C195*DESIGN!D195,0)</f>
        <v>0</v>
      </c>
      <c r="H124" s="114">
        <f>IF(DESIGN!O195&gt;0,DESIGN!K195*DESIGN!L195,0)</f>
        <v>0</v>
      </c>
    </row>
    <row r="125" spans="1:8" x14ac:dyDescent="0.25">
      <c r="A125" s="114">
        <f>IF(DESIGN!G196&gt;0,DESIGN!C196,0)</f>
        <v>0</v>
      </c>
      <c r="B125" s="114">
        <f>IF(DESIGN!O196&gt;0,DESIGN!K196,0)</f>
        <v>0</v>
      </c>
      <c r="G125" s="114">
        <f>IF(DESIGN!G196&gt;0,DESIGN!C196*DESIGN!D196,0)</f>
        <v>0</v>
      </c>
      <c r="H125" s="114">
        <f>IF(DESIGN!O196&gt;0,DESIGN!K196*DESIGN!L196,0)</f>
        <v>0</v>
      </c>
    </row>
    <row r="126" spans="1:8" x14ac:dyDescent="0.25">
      <c r="A126" s="114">
        <f>IF(DESIGN!G197&gt;0,DESIGN!C197,0)</f>
        <v>0</v>
      </c>
      <c r="B126" s="114">
        <f>IF(DESIGN!O197&gt;0,DESIGN!K197,0)</f>
        <v>0</v>
      </c>
      <c r="G126" s="114">
        <f>IF(DESIGN!G197&gt;0,DESIGN!C197*DESIGN!D197,0)</f>
        <v>0</v>
      </c>
      <c r="H126" s="114">
        <f>IF(DESIGN!O197&gt;0,DESIGN!K197*DESIGN!L197,0)</f>
        <v>0</v>
      </c>
    </row>
    <row r="127" spans="1:8" x14ac:dyDescent="0.25">
      <c r="A127" s="114">
        <f>IF(DESIGN!G198&gt;0,DESIGN!C198,0)</f>
        <v>0</v>
      </c>
      <c r="B127" s="114">
        <f>IF(DESIGN!O198&gt;0,DESIGN!K198,0)</f>
        <v>0</v>
      </c>
      <c r="G127" s="114">
        <f>IF(DESIGN!G198&gt;0,DESIGN!C198*DESIGN!D198,0)</f>
        <v>0</v>
      </c>
      <c r="H127" s="114">
        <f>IF(DESIGN!O198&gt;0,DESIGN!K198*DESIGN!L198,0)</f>
        <v>0</v>
      </c>
    </row>
    <row r="128" spans="1:8" x14ac:dyDescent="0.25">
      <c r="A128" s="114">
        <f>IF(DESIGN!G199&gt;0,DESIGN!C199,0)</f>
        <v>0</v>
      </c>
      <c r="B128" s="114">
        <f>IF(DESIGN!O199&gt;0,DESIGN!K199,0)</f>
        <v>0</v>
      </c>
      <c r="G128" s="114">
        <f>IF(DESIGN!G199&gt;0,DESIGN!C199*DESIGN!D199,0)</f>
        <v>0</v>
      </c>
      <c r="H128" s="114">
        <f>IF(DESIGN!O199&gt;0,DESIGN!K199*DESIGN!L199,0)</f>
        <v>0</v>
      </c>
    </row>
    <row r="129" spans="1:8" x14ac:dyDescent="0.25">
      <c r="A129" s="114">
        <f>IF(DESIGN!G200&gt;0,DESIGN!C200,0)</f>
        <v>0</v>
      </c>
      <c r="B129" s="114">
        <f>IF(DESIGN!O200&gt;0,DESIGN!K200,0)</f>
        <v>0</v>
      </c>
      <c r="G129" s="114">
        <f>IF(DESIGN!G200&gt;0,DESIGN!C200*DESIGN!D200,0)</f>
        <v>0</v>
      </c>
      <c r="H129" s="114">
        <f>IF(DESIGN!O200&gt;0,DESIGN!K200*DESIGN!L200,0)</f>
        <v>0</v>
      </c>
    </row>
    <row r="130" spans="1:8" x14ac:dyDescent="0.25">
      <c r="A130" s="114">
        <f>IF(DESIGN!G201&gt;0,DESIGN!C201,0)</f>
        <v>0</v>
      </c>
      <c r="B130" s="114">
        <f>IF(DESIGN!O201&gt;0,DESIGN!K201,0)</f>
        <v>0</v>
      </c>
      <c r="G130" s="114">
        <f>IF(DESIGN!G201&gt;0,DESIGN!C201*DESIGN!D201,0)</f>
        <v>0</v>
      </c>
      <c r="H130" s="114">
        <f>IF(DESIGN!O201&gt;0,DESIGN!K201*DESIGN!L201,0)</f>
        <v>0</v>
      </c>
    </row>
    <row r="131" spans="1:8" x14ac:dyDescent="0.25">
      <c r="A131" s="114">
        <f>IF(DESIGN!G202&gt;0,DESIGN!C202,0)</f>
        <v>0</v>
      </c>
      <c r="B131" s="114">
        <f>IF(DESIGN!O202&gt;0,DESIGN!K202,0)</f>
        <v>0</v>
      </c>
      <c r="G131" s="114">
        <f>IF(DESIGN!G202&gt;0,DESIGN!C202*DESIGN!D202,0)</f>
        <v>0</v>
      </c>
      <c r="H131" s="114">
        <f>IF(DESIGN!O202&gt;0,DESIGN!K202*DESIGN!L202,0)</f>
        <v>0</v>
      </c>
    </row>
    <row r="132" spans="1:8" x14ac:dyDescent="0.25">
      <c r="A132" s="114">
        <f>IF(DESIGN!G203&gt;0,DESIGN!C203,0)</f>
        <v>0</v>
      </c>
      <c r="B132" s="114">
        <f>IF(DESIGN!O203&gt;0,DESIGN!K203,0)</f>
        <v>0</v>
      </c>
      <c r="G132" s="114">
        <f>IF(DESIGN!G203&gt;0,DESIGN!C203*DESIGN!D203,0)</f>
        <v>0</v>
      </c>
      <c r="H132" s="114">
        <f>IF(DESIGN!O203&gt;0,DESIGN!K203*DESIGN!L203,0)</f>
        <v>0</v>
      </c>
    </row>
    <row r="133" spans="1:8" x14ac:dyDescent="0.25">
      <c r="A133" s="114">
        <f>IF(DESIGN!G204&gt;0,DESIGN!C204,0)</f>
        <v>0</v>
      </c>
      <c r="B133" s="114">
        <f>IF(DESIGN!O204&gt;0,DESIGN!K204,0)</f>
        <v>0</v>
      </c>
      <c r="G133" s="114">
        <f>IF(DESIGN!G204&gt;0,DESIGN!C204*DESIGN!D204,0)</f>
        <v>0</v>
      </c>
      <c r="H133" s="114">
        <f>IF(DESIGN!O204&gt;0,DESIGN!K204*DESIGN!L204,0)</f>
        <v>0</v>
      </c>
    </row>
    <row r="134" spans="1:8" x14ac:dyDescent="0.25">
      <c r="A134" s="114">
        <f>IF(DESIGN!G205&gt;0,DESIGN!C205,0)</f>
        <v>0</v>
      </c>
      <c r="B134" s="114">
        <f>IF(DESIGN!O205&gt;0,DESIGN!K205,0)</f>
        <v>0</v>
      </c>
      <c r="G134" s="114">
        <f>IF(DESIGN!G205&gt;0,DESIGN!C205*DESIGN!D205,0)</f>
        <v>0</v>
      </c>
      <c r="H134" s="114">
        <f>IF(DESIGN!O205&gt;0,DESIGN!K205*DESIGN!L205,0)</f>
        <v>0</v>
      </c>
    </row>
    <row r="135" spans="1:8" x14ac:dyDescent="0.25">
      <c r="A135" s="114">
        <f>IF(DESIGN!G206&gt;0,DESIGN!C206,0)</f>
        <v>0</v>
      </c>
      <c r="B135" s="114">
        <f>IF(DESIGN!O206&gt;0,DESIGN!K206,0)</f>
        <v>0</v>
      </c>
      <c r="G135" s="114">
        <f>IF(DESIGN!G206&gt;0,DESIGN!C206*DESIGN!D206,0)</f>
        <v>0</v>
      </c>
      <c r="H135" s="114">
        <f>IF(DESIGN!O206&gt;0,DESIGN!K206*DESIGN!L206,0)</f>
        <v>0</v>
      </c>
    </row>
    <row r="136" spans="1:8" x14ac:dyDescent="0.25">
      <c r="A136" s="114">
        <f>IF(DESIGN!G207&gt;0,DESIGN!C207,0)</f>
        <v>0</v>
      </c>
      <c r="B136" s="114">
        <f>IF(DESIGN!O207&gt;0,DESIGN!K207,0)</f>
        <v>0</v>
      </c>
      <c r="G136" s="114">
        <f>IF(DESIGN!G207&gt;0,DESIGN!C207*DESIGN!D207,0)</f>
        <v>0</v>
      </c>
      <c r="H136" s="114">
        <f>IF(DESIGN!O207&gt;0,DESIGN!K207*DESIGN!L207,0)</f>
        <v>0</v>
      </c>
    </row>
    <row r="137" spans="1:8" x14ac:dyDescent="0.25">
      <c r="A137" s="114">
        <f>IF(DESIGN!G208&gt;0,DESIGN!C208,0)</f>
        <v>0</v>
      </c>
      <c r="B137" s="114">
        <f>IF(DESIGN!O208&gt;0,DESIGN!K208,0)</f>
        <v>0</v>
      </c>
      <c r="G137" s="114">
        <f>IF(DESIGN!G208&gt;0,DESIGN!C208*DESIGN!D208,0)</f>
        <v>0</v>
      </c>
      <c r="H137" s="114">
        <f>IF(DESIGN!O208&gt;0,DESIGN!K208*DESIGN!L208,0)</f>
        <v>0</v>
      </c>
    </row>
    <row r="138" spans="1:8" x14ac:dyDescent="0.25">
      <c r="A138" s="114">
        <f>IF(DESIGN!G209&gt;0,DESIGN!C209,0)</f>
        <v>0</v>
      </c>
      <c r="B138" s="114">
        <f>IF(DESIGN!O209&gt;0,DESIGN!K209,0)</f>
        <v>0</v>
      </c>
      <c r="G138" s="114">
        <f>IF(DESIGN!G209&gt;0,DESIGN!C209*DESIGN!D209,0)</f>
        <v>0</v>
      </c>
      <c r="H138" s="114">
        <f>IF(DESIGN!O209&gt;0,DESIGN!K209*DESIGN!L209,0)</f>
        <v>0</v>
      </c>
    </row>
    <row r="139" spans="1:8" x14ac:dyDescent="0.25">
      <c r="A139" s="114">
        <f>IF(DESIGN!G210&gt;0,DESIGN!C210,0)</f>
        <v>0</v>
      </c>
      <c r="B139" s="114">
        <f>IF(DESIGN!O210&gt;0,DESIGN!K210,0)</f>
        <v>0</v>
      </c>
      <c r="G139" s="114">
        <f>IF(DESIGN!G210&gt;0,DESIGN!C210*DESIGN!D210,0)</f>
        <v>0</v>
      </c>
      <c r="H139" s="114">
        <f>IF(DESIGN!O210&gt;0,DESIGN!K210*DESIGN!L210,0)</f>
        <v>0</v>
      </c>
    </row>
    <row r="140" spans="1:8" x14ac:dyDescent="0.25">
      <c r="A140" s="114">
        <f>IF(DESIGN!G211&gt;0,DESIGN!C211,0)</f>
        <v>0</v>
      </c>
      <c r="B140" s="114">
        <f>IF(DESIGN!O211&gt;0,DESIGN!K211,0)</f>
        <v>0</v>
      </c>
      <c r="G140" s="114">
        <f>IF(DESIGN!G211&gt;0,DESIGN!C211*DESIGN!D211,0)</f>
        <v>0</v>
      </c>
      <c r="H140" s="114">
        <f>IF(DESIGN!O211&gt;0,DESIGN!K211*DESIGN!L211,0)</f>
        <v>0</v>
      </c>
    </row>
    <row r="141" spans="1:8" x14ac:dyDescent="0.25">
      <c r="A141" s="114">
        <f>IF(DESIGN!G212&gt;0,DESIGN!C212,0)</f>
        <v>0</v>
      </c>
      <c r="B141" s="114">
        <f>IF(DESIGN!O212&gt;0,DESIGN!K212,0)</f>
        <v>0</v>
      </c>
      <c r="G141" s="114">
        <f>IF(DESIGN!G212&gt;0,DESIGN!C212*DESIGN!D212,0)</f>
        <v>0</v>
      </c>
      <c r="H141" s="114">
        <f>IF(DESIGN!O212&gt;0,DESIGN!K212*DESIGN!L212,0)</f>
        <v>0</v>
      </c>
    </row>
    <row r="142" spans="1:8" x14ac:dyDescent="0.25">
      <c r="A142" s="114">
        <f>IF(DESIGN!G213&gt;0,DESIGN!C213,0)</f>
        <v>0</v>
      </c>
      <c r="B142" s="114">
        <f>IF(DESIGN!O213&gt;0,DESIGN!K213,0)</f>
        <v>0</v>
      </c>
      <c r="G142" s="114">
        <f>IF(DESIGN!G213&gt;0,DESIGN!C213*DESIGN!D213,0)</f>
        <v>0</v>
      </c>
      <c r="H142" s="114">
        <f>IF(DESIGN!O213&gt;0,DESIGN!K213*DESIGN!L213,0)</f>
        <v>0</v>
      </c>
    </row>
    <row r="143" spans="1:8" x14ac:dyDescent="0.25">
      <c r="A143" s="114">
        <f>IF(DESIGN!G214&gt;0,DESIGN!C214,0)</f>
        <v>0</v>
      </c>
      <c r="B143" s="114">
        <f>IF(DESIGN!O214&gt;0,DESIGN!K214,0)</f>
        <v>0</v>
      </c>
      <c r="G143" s="114">
        <f>IF(DESIGN!G214&gt;0,DESIGN!C214*DESIGN!D214,0)</f>
        <v>0</v>
      </c>
      <c r="H143" s="114">
        <f>IF(DESIGN!O214&gt;0,DESIGN!K214*DESIGN!L214,0)</f>
        <v>0</v>
      </c>
    </row>
    <row r="144" spans="1:8" x14ac:dyDescent="0.25">
      <c r="A144" s="114">
        <f>IF(DESIGN!G215&gt;0,DESIGN!C215,0)</f>
        <v>0</v>
      </c>
      <c r="B144" s="114">
        <f>IF(DESIGN!O215&gt;0,DESIGN!K215,0)</f>
        <v>0</v>
      </c>
      <c r="G144" s="114">
        <f>IF(DESIGN!G215&gt;0,DESIGN!C215*DESIGN!D215,0)</f>
        <v>0</v>
      </c>
      <c r="H144" s="114">
        <f>IF(DESIGN!O215&gt;0,DESIGN!K215*DESIGN!L215,0)</f>
        <v>0</v>
      </c>
    </row>
    <row r="145" spans="1:8" x14ac:dyDescent="0.25">
      <c r="A145" s="114">
        <f>IF(DESIGN!G216&gt;0,DESIGN!C216,0)</f>
        <v>0</v>
      </c>
      <c r="B145" s="114">
        <f>IF(DESIGN!O216&gt;0,DESIGN!K216,0)</f>
        <v>0</v>
      </c>
      <c r="G145" s="114">
        <f>IF(DESIGN!G216&gt;0,DESIGN!C216*DESIGN!D216,0)</f>
        <v>0</v>
      </c>
      <c r="H145" s="114">
        <f>IF(DESIGN!O216&gt;0,DESIGN!K216*DESIGN!L216,0)</f>
        <v>0</v>
      </c>
    </row>
    <row r="146" spans="1:8" x14ac:dyDescent="0.25">
      <c r="A146" s="114">
        <f>IF(DESIGN!G217&gt;0,DESIGN!C217,0)</f>
        <v>0</v>
      </c>
      <c r="B146" s="114">
        <f>IF(DESIGN!O217&gt;0,DESIGN!K217,0)</f>
        <v>0</v>
      </c>
      <c r="G146" s="114">
        <f>IF(DESIGN!G217&gt;0,DESIGN!C217*DESIGN!D217,0)</f>
        <v>0</v>
      </c>
      <c r="H146" s="114">
        <f>IF(DESIGN!O217&gt;0,DESIGN!K217*DESIGN!L217,0)</f>
        <v>0</v>
      </c>
    </row>
    <row r="147" spans="1:8" x14ac:dyDescent="0.25">
      <c r="A147" s="114">
        <f>IF(DESIGN!G218&gt;0,DESIGN!C218,0)</f>
        <v>0</v>
      </c>
      <c r="B147" s="114">
        <f>IF(DESIGN!O218&gt;0,DESIGN!K218,0)</f>
        <v>0</v>
      </c>
      <c r="G147" s="114">
        <f>IF(DESIGN!G218&gt;0,DESIGN!C218*DESIGN!D218,0)</f>
        <v>0</v>
      </c>
      <c r="H147" s="114">
        <f>IF(DESIGN!O218&gt;0,DESIGN!K218*DESIGN!L218,0)</f>
        <v>0</v>
      </c>
    </row>
    <row r="148" spans="1:8" x14ac:dyDescent="0.25">
      <c r="A148" s="114">
        <f>IF(DESIGN!G219&gt;0,DESIGN!C219,0)</f>
        <v>0</v>
      </c>
      <c r="B148" s="114">
        <f>IF(DESIGN!O219&gt;0,DESIGN!K219,0)</f>
        <v>0</v>
      </c>
      <c r="G148" s="114">
        <f>IF(DESIGN!G219&gt;0,DESIGN!C219*DESIGN!D219,0)</f>
        <v>0</v>
      </c>
      <c r="H148" s="114">
        <f>IF(DESIGN!O219&gt;0,DESIGN!K219*DESIGN!L219,0)</f>
        <v>0</v>
      </c>
    </row>
    <row r="149" spans="1:8" x14ac:dyDescent="0.25">
      <c r="A149" s="114">
        <f>IF(DESIGN!G220&gt;0,DESIGN!C220,0)</f>
        <v>0</v>
      </c>
      <c r="B149" s="114">
        <f>IF(DESIGN!O220&gt;0,DESIGN!K220,0)</f>
        <v>0</v>
      </c>
      <c r="G149" s="114">
        <f>IF(DESIGN!G220&gt;0,DESIGN!C220*DESIGN!D220,0)</f>
        <v>0</v>
      </c>
      <c r="H149" s="114">
        <f>IF(DESIGN!O220&gt;0,DESIGN!K220*DESIGN!L220,0)</f>
        <v>0</v>
      </c>
    </row>
    <row r="150" spans="1:8" x14ac:dyDescent="0.25">
      <c r="A150" s="114">
        <f>IF(DESIGN!G221&gt;0,DESIGN!C221,0)</f>
        <v>0</v>
      </c>
      <c r="B150" s="114">
        <f>IF(DESIGN!O221&gt;0,DESIGN!K221,0)</f>
        <v>0</v>
      </c>
      <c r="G150" s="114">
        <f>IF(DESIGN!G221&gt;0,DESIGN!C221*DESIGN!D221,0)</f>
        <v>0</v>
      </c>
      <c r="H150" s="114">
        <f>IF(DESIGN!O221&gt;0,DESIGN!K221*DESIGN!L221,0)</f>
        <v>0</v>
      </c>
    </row>
    <row r="151" spans="1:8" x14ac:dyDescent="0.25">
      <c r="A151" s="114">
        <f>IF(DESIGN!G222&gt;0,DESIGN!C222,0)</f>
        <v>0</v>
      </c>
      <c r="B151" s="114">
        <f>IF(DESIGN!O222&gt;0,DESIGN!K222,0)</f>
        <v>0</v>
      </c>
      <c r="G151" s="114">
        <f>IF(DESIGN!G222&gt;0,DESIGN!C222*DESIGN!D222,0)</f>
        <v>0</v>
      </c>
      <c r="H151" s="114">
        <f>IF(DESIGN!O222&gt;0,DESIGN!K222*DESIGN!L222,0)</f>
        <v>0</v>
      </c>
    </row>
    <row r="152" spans="1:8" x14ac:dyDescent="0.25">
      <c r="A152" s="114">
        <f>IF(DESIGN!G223&gt;0,DESIGN!C223,0)</f>
        <v>0</v>
      </c>
      <c r="B152" s="114">
        <f>IF(DESIGN!O223&gt;0,DESIGN!K223,0)</f>
        <v>0</v>
      </c>
      <c r="G152" s="114">
        <f>IF(DESIGN!G223&gt;0,DESIGN!C223*DESIGN!D223,0)</f>
        <v>0</v>
      </c>
      <c r="H152" s="114">
        <f>IF(DESIGN!O223&gt;0,DESIGN!K223*DESIGN!L223,0)</f>
        <v>0</v>
      </c>
    </row>
    <row r="153" spans="1:8" x14ac:dyDescent="0.25">
      <c r="A153" s="114">
        <f>IF(DESIGN!G224&gt;0,DESIGN!C224,0)</f>
        <v>0</v>
      </c>
      <c r="B153" s="114">
        <f>IF(DESIGN!O224&gt;0,DESIGN!K224,0)</f>
        <v>0</v>
      </c>
      <c r="G153" s="114">
        <f>IF(DESIGN!G224&gt;0,DESIGN!C224*DESIGN!D224,0)</f>
        <v>0</v>
      </c>
      <c r="H153" s="114">
        <f>IF(DESIGN!O224&gt;0,DESIGN!K224*DESIGN!L224,0)</f>
        <v>0</v>
      </c>
    </row>
    <row r="154" spans="1:8" x14ac:dyDescent="0.25">
      <c r="A154" s="114">
        <f>IF(DESIGN!G225&gt;0,DESIGN!C225,0)</f>
        <v>0</v>
      </c>
      <c r="B154" s="114">
        <f>IF(DESIGN!O225&gt;0,DESIGN!K225,0)</f>
        <v>0</v>
      </c>
      <c r="G154" s="114">
        <f>IF(DESIGN!G225&gt;0,DESIGN!C225*DESIGN!D225,0)</f>
        <v>0</v>
      </c>
      <c r="H154" s="114">
        <f>IF(DESIGN!O225&gt;0,DESIGN!K225*DESIGN!L225,0)</f>
        <v>0</v>
      </c>
    </row>
    <row r="155" spans="1:8" x14ac:dyDescent="0.25">
      <c r="A155" s="114">
        <f>IF(DESIGN!G226&gt;0,DESIGN!C226,0)</f>
        <v>0</v>
      </c>
      <c r="B155" s="114">
        <f>IF(DESIGN!O226&gt;0,DESIGN!K226,0)</f>
        <v>0</v>
      </c>
      <c r="G155" s="114">
        <f>IF(DESIGN!G226&gt;0,DESIGN!C226*DESIGN!D226,0)</f>
        <v>0</v>
      </c>
      <c r="H155" s="114">
        <f>IF(DESIGN!O226&gt;0,DESIGN!K226*DESIGN!L226,0)</f>
        <v>0</v>
      </c>
    </row>
    <row r="156" spans="1:8" x14ac:dyDescent="0.25">
      <c r="A156" s="114">
        <f>IF(DESIGN!G227&gt;0,DESIGN!C227,0)</f>
        <v>0</v>
      </c>
      <c r="B156" s="114">
        <f>IF(DESIGN!O227&gt;0,DESIGN!K227,0)</f>
        <v>0</v>
      </c>
      <c r="G156" s="114">
        <f>IF(DESIGN!G227&gt;0,DESIGN!C227*DESIGN!D227,0)</f>
        <v>0</v>
      </c>
      <c r="H156" s="114">
        <f>IF(DESIGN!O227&gt;0,DESIGN!K227*DESIGN!L227,0)</f>
        <v>0</v>
      </c>
    </row>
    <row r="157" spans="1:8" x14ac:dyDescent="0.25">
      <c r="A157" s="114">
        <f>IF(DESIGN!G228&gt;0,DESIGN!C228,0)</f>
        <v>0</v>
      </c>
      <c r="B157" s="114">
        <f>IF(DESIGN!O228&gt;0,DESIGN!K228,0)</f>
        <v>0</v>
      </c>
      <c r="G157" s="114">
        <f>IF(DESIGN!G228&gt;0,DESIGN!C228*DESIGN!D228,0)</f>
        <v>0</v>
      </c>
      <c r="H157" s="114">
        <f>IF(DESIGN!O228&gt;0,DESIGN!K228*DESIGN!L228,0)</f>
        <v>0</v>
      </c>
    </row>
    <row r="158" spans="1:8" x14ac:dyDescent="0.25">
      <c r="A158" s="114">
        <f>IF(DESIGN!G229&gt;0,DESIGN!C229,0)</f>
        <v>0</v>
      </c>
      <c r="B158" s="114">
        <f>IF(DESIGN!O229&gt;0,DESIGN!K229,0)</f>
        <v>0</v>
      </c>
      <c r="G158" s="114">
        <f>IF(DESIGN!G229&gt;0,DESIGN!C229*DESIGN!D229,0)</f>
        <v>0</v>
      </c>
      <c r="H158" s="114">
        <f>IF(DESIGN!O229&gt;0,DESIGN!K229*DESIGN!L229,0)</f>
        <v>0</v>
      </c>
    </row>
    <row r="159" spans="1:8" x14ac:dyDescent="0.25">
      <c r="A159" s="114">
        <f>IF(DESIGN!G230&gt;0,DESIGN!C230,0)</f>
        <v>0</v>
      </c>
      <c r="B159" s="114">
        <f>IF(DESIGN!O230&gt;0,DESIGN!K230,0)</f>
        <v>0</v>
      </c>
      <c r="G159" s="114">
        <f>IF(DESIGN!G230&gt;0,DESIGN!C230*DESIGN!D230,0)</f>
        <v>0</v>
      </c>
      <c r="H159" s="114">
        <f>IF(DESIGN!O230&gt;0,DESIGN!K230*DESIGN!L230,0)</f>
        <v>0</v>
      </c>
    </row>
    <row r="160" spans="1:8" x14ac:dyDescent="0.25">
      <c r="A160" s="114">
        <f>IF(DESIGN!G231&gt;0,DESIGN!C231,0)</f>
        <v>0</v>
      </c>
      <c r="B160" s="114">
        <f>IF(DESIGN!O231&gt;0,DESIGN!K231,0)</f>
        <v>0</v>
      </c>
      <c r="G160" s="114">
        <f>IF(DESIGN!G231&gt;0,DESIGN!C231*DESIGN!D231,0)</f>
        <v>0</v>
      </c>
      <c r="H160" s="114">
        <f>IF(DESIGN!O231&gt;0,DESIGN!K231*DESIGN!L231,0)</f>
        <v>0</v>
      </c>
    </row>
    <row r="161" spans="1:8" x14ac:dyDescent="0.25">
      <c r="A161" s="114">
        <f>IF(DESIGN!G232&gt;0,DESIGN!C232,0)</f>
        <v>0</v>
      </c>
      <c r="B161" s="114">
        <f>IF(DESIGN!O232&gt;0,DESIGN!K232,0)</f>
        <v>0</v>
      </c>
      <c r="G161" s="114">
        <f>IF(DESIGN!G232&gt;0,DESIGN!C232*DESIGN!D232,0)</f>
        <v>0</v>
      </c>
      <c r="H161" s="114">
        <f>IF(DESIGN!O232&gt;0,DESIGN!K232*DESIGN!L232,0)</f>
        <v>0</v>
      </c>
    </row>
    <row r="162" spans="1:8" x14ac:dyDescent="0.25">
      <c r="A162" s="114">
        <f>IF(DESIGN!G233&gt;0,DESIGN!C233,0)</f>
        <v>0</v>
      </c>
      <c r="B162" s="114">
        <f>IF(DESIGN!O233&gt;0,DESIGN!K233,0)</f>
        <v>0</v>
      </c>
      <c r="G162" s="114">
        <f>IF(DESIGN!G233&gt;0,DESIGN!C233*DESIGN!D233,0)</f>
        <v>0</v>
      </c>
      <c r="H162" s="114">
        <f>IF(DESIGN!O233&gt;0,DESIGN!K233*DESIGN!L233,0)</f>
        <v>0</v>
      </c>
    </row>
    <row r="163" spans="1:8" x14ac:dyDescent="0.25">
      <c r="A163" s="114">
        <f>IF(DESIGN!G234&gt;0,DESIGN!C234,0)</f>
        <v>0</v>
      </c>
      <c r="B163" s="114">
        <f>IF(DESIGN!O234&gt;0,DESIGN!K234,0)</f>
        <v>0</v>
      </c>
      <c r="G163" s="114">
        <f>IF(DESIGN!G234&gt;0,DESIGN!C234*DESIGN!D234,0)</f>
        <v>0</v>
      </c>
      <c r="H163" s="114">
        <f>IF(DESIGN!O234&gt;0,DESIGN!K234*DESIGN!L234,0)</f>
        <v>0</v>
      </c>
    </row>
    <row r="164" spans="1:8" x14ac:dyDescent="0.25">
      <c r="A164" s="114">
        <f>IF(DESIGN!G235&gt;0,DESIGN!C235,0)</f>
        <v>0</v>
      </c>
      <c r="B164" s="114">
        <f>IF(DESIGN!O235&gt;0,DESIGN!K235,0)</f>
        <v>0</v>
      </c>
      <c r="G164" s="114">
        <f>IF(DESIGN!G235&gt;0,DESIGN!C235*DESIGN!D235,0)</f>
        <v>0</v>
      </c>
      <c r="H164" s="114">
        <f>IF(DESIGN!O235&gt;0,DESIGN!K235*DESIGN!L235,0)</f>
        <v>0</v>
      </c>
    </row>
    <row r="165" spans="1:8" x14ac:dyDescent="0.25">
      <c r="A165" s="114">
        <f>IF(DESIGN!G236&gt;0,DESIGN!C236,0)</f>
        <v>0</v>
      </c>
      <c r="B165" s="114">
        <f>IF(DESIGN!O236&gt;0,DESIGN!K236,0)</f>
        <v>0</v>
      </c>
      <c r="G165" s="114">
        <f>IF(DESIGN!G236&gt;0,DESIGN!C236*DESIGN!D236,0)</f>
        <v>0</v>
      </c>
      <c r="H165" s="114">
        <f>IF(DESIGN!O236&gt;0,DESIGN!K236*DESIGN!L236,0)</f>
        <v>0</v>
      </c>
    </row>
    <row r="166" spans="1:8" x14ac:dyDescent="0.25">
      <c r="A166" s="114">
        <f>IF(DESIGN!G237&gt;0,DESIGN!C237,0)</f>
        <v>0</v>
      </c>
      <c r="B166" s="114">
        <f>IF(DESIGN!O237&gt;0,DESIGN!K237,0)</f>
        <v>0</v>
      </c>
      <c r="G166" s="114">
        <f>IF(DESIGN!G237&gt;0,DESIGN!C237*DESIGN!D237,0)</f>
        <v>0</v>
      </c>
      <c r="H166" s="114">
        <f>IF(DESIGN!O237&gt;0,DESIGN!K237*DESIGN!L237,0)</f>
        <v>0</v>
      </c>
    </row>
    <row r="167" spans="1:8" x14ac:dyDescent="0.25">
      <c r="A167" s="114">
        <f>IF(DESIGN!G238&gt;0,DESIGN!C238,0)</f>
        <v>0</v>
      </c>
      <c r="B167" s="114">
        <f>IF(DESIGN!O238&gt;0,DESIGN!K238,0)</f>
        <v>0</v>
      </c>
      <c r="G167" s="114">
        <f>IF(DESIGN!G238&gt;0,DESIGN!C238*DESIGN!D238,0)</f>
        <v>0</v>
      </c>
      <c r="H167" s="114">
        <f>IF(DESIGN!O238&gt;0,DESIGN!K238*DESIGN!L238,0)</f>
        <v>0</v>
      </c>
    </row>
    <row r="168" spans="1:8" x14ac:dyDescent="0.25">
      <c r="A168" s="114">
        <f>IF(DESIGN!G239&gt;0,DESIGN!C239,0)</f>
        <v>0</v>
      </c>
      <c r="B168" s="114">
        <f>IF(DESIGN!O239&gt;0,DESIGN!K239,0)</f>
        <v>0</v>
      </c>
      <c r="G168" s="114">
        <f>IF(DESIGN!G239&gt;0,DESIGN!C239*DESIGN!D239,0)</f>
        <v>0</v>
      </c>
      <c r="H168" s="114">
        <f>IF(DESIGN!O239&gt;0,DESIGN!K239*DESIGN!L239,0)</f>
        <v>0</v>
      </c>
    </row>
    <row r="169" spans="1:8" x14ac:dyDescent="0.25">
      <c r="A169" s="114">
        <f>IF(DESIGN!G240&gt;0,DESIGN!C240,0)</f>
        <v>0</v>
      </c>
      <c r="B169" s="114">
        <f>IF(DESIGN!O240&gt;0,DESIGN!K240,0)</f>
        <v>0</v>
      </c>
      <c r="G169" s="114">
        <f>IF(DESIGN!G240&gt;0,DESIGN!C240*DESIGN!D240,0)</f>
        <v>0</v>
      </c>
      <c r="H169" s="114">
        <f>IF(DESIGN!O240&gt;0,DESIGN!K240*DESIGN!L240,0)</f>
        <v>0</v>
      </c>
    </row>
    <row r="170" spans="1:8" x14ac:dyDescent="0.25">
      <c r="A170" s="114">
        <f>IF(DESIGN!G241&gt;0,DESIGN!C241,0)</f>
        <v>0</v>
      </c>
      <c r="B170" s="114">
        <f>IF(DESIGN!O241&gt;0,DESIGN!K241,0)</f>
        <v>0</v>
      </c>
      <c r="G170" s="114">
        <f>IF(DESIGN!G241&gt;0,DESIGN!C241*DESIGN!D241,0)</f>
        <v>0</v>
      </c>
      <c r="H170" s="114">
        <f>IF(DESIGN!O241&gt;0,DESIGN!K241*DESIGN!L241,0)</f>
        <v>0</v>
      </c>
    </row>
    <row r="171" spans="1:8" x14ac:dyDescent="0.25">
      <c r="A171" s="114">
        <f>IF(DESIGN!G242&gt;0,DESIGN!C242,0)</f>
        <v>0</v>
      </c>
      <c r="B171" s="114">
        <f>IF(DESIGN!O242&gt;0,DESIGN!K242,0)</f>
        <v>0</v>
      </c>
      <c r="G171" s="114">
        <f>IF(DESIGN!G242&gt;0,DESIGN!C242*DESIGN!D242,0)</f>
        <v>0</v>
      </c>
      <c r="H171" s="114">
        <f>IF(DESIGN!O242&gt;0,DESIGN!K242*DESIGN!L242,0)</f>
        <v>0</v>
      </c>
    </row>
    <row r="172" spans="1:8" x14ac:dyDescent="0.25">
      <c r="A172" s="114">
        <f>IF(DESIGN!G243&gt;0,DESIGN!C243,0)</f>
        <v>0</v>
      </c>
      <c r="B172" s="114">
        <f>IF(DESIGN!O243&gt;0,DESIGN!K243,0)</f>
        <v>0</v>
      </c>
      <c r="G172" s="114">
        <f>IF(DESIGN!G243&gt;0,DESIGN!C243*DESIGN!D243,0)</f>
        <v>0</v>
      </c>
      <c r="H172" s="114">
        <f>IF(DESIGN!O243&gt;0,DESIGN!K243*DESIGN!L243,0)</f>
        <v>0</v>
      </c>
    </row>
    <row r="173" spans="1:8" x14ac:dyDescent="0.25">
      <c r="A173" s="114">
        <f>IF(DESIGN!G244&gt;0,DESIGN!C244,0)</f>
        <v>0</v>
      </c>
      <c r="B173" s="114">
        <f>IF(DESIGN!O244&gt;0,DESIGN!K244,0)</f>
        <v>0</v>
      </c>
      <c r="G173" s="114">
        <f>IF(DESIGN!G244&gt;0,DESIGN!C244*DESIGN!D244,0)</f>
        <v>0</v>
      </c>
      <c r="H173" s="114">
        <f>IF(DESIGN!O244&gt;0,DESIGN!K244*DESIGN!L244,0)</f>
        <v>0</v>
      </c>
    </row>
    <row r="174" spans="1:8" x14ac:dyDescent="0.25">
      <c r="A174" s="114">
        <f>IF(DESIGN!G245&gt;0,DESIGN!C245,0)</f>
        <v>0</v>
      </c>
      <c r="B174" s="114">
        <f>IF(DESIGN!O245&gt;0,DESIGN!K245,0)</f>
        <v>0</v>
      </c>
      <c r="G174" s="114">
        <f>IF(DESIGN!G245&gt;0,DESIGN!C245*DESIGN!D245,0)</f>
        <v>0</v>
      </c>
      <c r="H174" s="114">
        <f>IF(DESIGN!O245&gt;0,DESIGN!K245*DESIGN!L245,0)</f>
        <v>0</v>
      </c>
    </row>
    <row r="175" spans="1:8" x14ac:dyDescent="0.25">
      <c r="A175" s="114">
        <f>IF(DESIGN!G246&gt;0,DESIGN!C246,0)</f>
        <v>0</v>
      </c>
      <c r="B175" s="114">
        <f>IF(DESIGN!O246&gt;0,DESIGN!K246,0)</f>
        <v>0</v>
      </c>
      <c r="G175" s="114">
        <f>IF(DESIGN!G246&gt;0,DESIGN!C246*DESIGN!D246,0)</f>
        <v>0</v>
      </c>
      <c r="H175" s="114">
        <f>IF(DESIGN!O246&gt;0,DESIGN!K246*DESIGN!L246,0)</f>
        <v>0</v>
      </c>
    </row>
    <row r="176" spans="1:8" x14ac:dyDescent="0.25">
      <c r="A176" s="114">
        <f>IF(DESIGN!G247&gt;0,DESIGN!C247,0)</f>
        <v>0</v>
      </c>
      <c r="B176" s="114">
        <f>IF(DESIGN!O247&gt;0,DESIGN!K247,0)</f>
        <v>0</v>
      </c>
      <c r="G176" s="114">
        <f>IF(DESIGN!G247&gt;0,DESIGN!C247*DESIGN!D247,0)</f>
        <v>0</v>
      </c>
      <c r="H176" s="114">
        <f>IF(DESIGN!O247&gt;0,DESIGN!K247*DESIGN!L247,0)</f>
        <v>0</v>
      </c>
    </row>
    <row r="177" spans="1:8" x14ac:dyDescent="0.25">
      <c r="A177" s="114">
        <f>IF(DESIGN!G248&gt;0,DESIGN!C248,0)</f>
        <v>0</v>
      </c>
      <c r="B177" s="114">
        <f>IF(DESIGN!O248&gt;0,DESIGN!K248,0)</f>
        <v>0</v>
      </c>
      <c r="G177" s="114">
        <f>IF(DESIGN!G248&gt;0,DESIGN!C248*DESIGN!D248,0)</f>
        <v>0</v>
      </c>
      <c r="H177" s="114">
        <f>IF(DESIGN!O248&gt;0,DESIGN!K248*DESIGN!L248,0)</f>
        <v>0</v>
      </c>
    </row>
    <row r="178" spans="1:8" x14ac:dyDescent="0.25">
      <c r="A178" s="114">
        <f>IF(DESIGN!G249&gt;0,DESIGN!C249,0)</f>
        <v>0</v>
      </c>
      <c r="B178" s="114">
        <f>IF(DESIGN!O249&gt;0,DESIGN!K249,0)</f>
        <v>0</v>
      </c>
      <c r="G178" s="114">
        <f>IF(DESIGN!G249&gt;0,DESIGN!C249*DESIGN!D249,0)</f>
        <v>0</v>
      </c>
      <c r="H178" s="114">
        <f>IF(DESIGN!O249&gt;0,DESIGN!K249*DESIGN!L249,0)</f>
        <v>0</v>
      </c>
    </row>
    <row r="179" spans="1:8" x14ac:dyDescent="0.25">
      <c r="A179" s="114">
        <f>IF(DESIGN!G250&gt;0,DESIGN!C250,0)</f>
        <v>0</v>
      </c>
      <c r="B179" s="114">
        <f>IF(DESIGN!O250&gt;0,DESIGN!K250,0)</f>
        <v>0</v>
      </c>
      <c r="G179" s="114">
        <f>IF(DESIGN!G250&gt;0,DESIGN!C250*DESIGN!D250,0)</f>
        <v>0</v>
      </c>
      <c r="H179" s="114">
        <f>IF(DESIGN!O250&gt;0,DESIGN!K250*DESIGN!L250,0)</f>
        <v>0</v>
      </c>
    </row>
    <row r="180" spans="1:8" x14ac:dyDescent="0.25">
      <c r="A180" s="114">
        <f>IF(DESIGN!G251&gt;0,DESIGN!C251,0)</f>
        <v>0</v>
      </c>
      <c r="B180" s="114">
        <f>IF(DESIGN!O251&gt;0,DESIGN!K251,0)</f>
        <v>0</v>
      </c>
      <c r="G180" s="114">
        <f>IF(DESIGN!G251&gt;0,DESIGN!C251*DESIGN!D251,0)</f>
        <v>0</v>
      </c>
      <c r="H180" s="114">
        <f>IF(DESIGN!O251&gt;0,DESIGN!K251*DESIGN!L251,0)</f>
        <v>0</v>
      </c>
    </row>
    <row r="181" spans="1:8" x14ac:dyDescent="0.25">
      <c r="A181" s="114">
        <f>IF(DESIGN!G252&gt;0,DESIGN!C252,0)</f>
        <v>0</v>
      </c>
      <c r="B181" s="114">
        <f>IF(DESIGN!O252&gt;0,DESIGN!K252,0)</f>
        <v>0</v>
      </c>
      <c r="G181" s="114">
        <f>IF(DESIGN!G252&gt;0,DESIGN!C252*DESIGN!D252,0)</f>
        <v>0</v>
      </c>
      <c r="H181" s="114">
        <f>IF(DESIGN!O252&gt;0,DESIGN!K252*DESIGN!L252,0)</f>
        <v>0</v>
      </c>
    </row>
    <row r="182" spans="1:8" x14ac:dyDescent="0.25">
      <c r="A182" s="114">
        <f>IF(DESIGN!G253&gt;0,DESIGN!C253,0)</f>
        <v>0</v>
      </c>
      <c r="B182" s="114">
        <f>IF(DESIGN!O253&gt;0,DESIGN!K253,0)</f>
        <v>0</v>
      </c>
      <c r="G182" s="114">
        <f>IF(DESIGN!G253&gt;0,DESIGN!C253*DESIGN!D253,0)</f>
        <v>0</v>
      </c>
      <c r="H182" s="114">
        <f>IF(DESIGN!O253&gt;0,DESIGN!K253*DESIGN!L253,0)</f>
        <v>0</v>
      </c>
    </row>
    <row r="183" spans="1:8" x14ac:dyDescent="0.25">
      <c r="A183" s="114">
        <f>IF(DESIGN!G254&gt;0,DESIGN!C254,0)</f>
        <v>0</v>
      </c>
      <c r="B183" s="114">
        <f>IF(DESIGN!O254&gt;0,DESIGN!K254,0)</f>
        <v>0</v>
      </c>
      <c r="G183" s="114">
        <f>IF(DESIGN!G254&gt;0,DESIGN!C254*DESIGN!D254,0)</f>
        <v>0</v>
      </c>
      <c r="H183" s="114">
        <f>IF(DESIGN!O254&gt;0,DESIGN!K254*DESIGN!L254,0)</f>
        <v>0</v>
      </c>
    </row>
    <row r="184" spans="1:8" x14ac:dyDescent="0.25">
      <c r="A184" s="114">
        <f>IF(DESIGN!G255&gt;0,DESIGN!C255,0)</f>
        <v>0</v>
      </c>
      <c r="B184" s="114">
        <f>IF(DESIGN!O255&gt;0,DESIGN!K255,0)</f>
        <v>0</v>
      </c>
      <c r="G184" s="114">
        <f>IF(DESIGN!G255&gt;0,DESIGN!C255*DESIGN!D255,0)</f>
        <v>0</v>
      </c>
      <c r="H184" s="114">
        <f>IF(DESIGN!O255&gt;0,DESIGN!K255*DESIGN!L255,0)</f>
        <v>0</v>
      </c>
    </row>
    <row r="185" spans="1:8" x14ac:dyDescent="0.25">
      <c r="A185" s="114">
        <f>IF(DESIGN!G256&gt;0,DESIGN!C256,0)</f>
        <v>0</v>
      </c>
      <c r="B185" s="114">
        <f>IF(DESIGN!O256&gt;0,DESIGN!K256,0)</f>
        <v>0</v>
      </c>
      <c r="G185" s="114">
        <f>IF(DESIGN!G256&gt;0,DESIGN!C256*DESIGN!D256,0)</f>
        <v>0</v>
      </c>
      <c r="H185" s="114">
        <f>IF(DESIGN!O256&gt;0,DESIGN!K256*DESIGN!L256,0)</f>
        <v>0</v>
      </c>
    </row>
    <row r="186" spans="1:8" x14ac:dyDescent="0.25">
      <c r="A186" s="114">
        <f>IF(DESIGN!G257&gt;0,DESIGN!C257,0)</f>
        <v>0</v>
      </c>
      <c r="B186" s="114">
        <f>IF(DESIGN!O257&gt;0,DESIGN!K257,0)</f>
        <v>0</v>
      </c>
      <c r="G186" s="114">
        <f>IF(DESIGN!G257&gt;0,DESIGN!C257*DESIGN!D257,0)</f>
        <v>0</v>
      </c>
      <c r="H186" s="114">
        <f>IF(DESIGN!O257&gt;0,DESIGN!K257*DESIGN!L257,0)</f>
        <v>0</v>
      </c>
    </row>
    <row r="187" spans="1:8" x14ac:dyDescent="0.25">
      <c r="A187" s="114">
        <f>IF(DESIGN!G258&gt;0,DESIGN!C258,0)</f>
        <v>0</v>
      </c>
      <c r="B187" s="114">
        <f>IF(DESIGN!O258&gt;0,DESIGN!K258,0)</f>
        <v>0</v>
      </c>
      <c r="G187" s="114">
        <f>IF(DESIGN!G258&gt;0,DESIGN!C258*DESIGN!D258,0)</f>
        <v>0</v>
      </c>
      <c r="H187" s="114">
        <f>IF(DESIGN!O258&gt;0,DESIGN!K258*DESIGN!L258,0)</f>
        <v>0</v>
      </c>
    </row>
    <row r="188" spans="1:8" x14ac:dyDescent="0.25">
      <c r="A188" s="114">
        <f>IF(DESIGN!G259&gt;0,DESIGN!C259,0)</f>
        <v>0</v>
      </c>
      <c r="B188" s="114">
        <f>IF(DESIGN!O259&gt;0,DESIGN!K259,0)</f>
        <v>0</v>
      </c>
      <c r="G188" s="114">
        <f>IF(DESIGN!G259&gt;0,DESIGN!C259*DESIGN!D259,0)</f>
        <v>0</v>
      </c>
      <c r="H188" s="114">
        <f>IF(DESIGN!O259&gt;0,DESIGN!K259*DESIGN!L259,0)</f>
        <v>0</v>
      </c>
    </row>
    <row r="189" spans="1:8" x14ac:dyDescent="0.25">
      <c r="A189" s="114">
        <f>IF(DESIGN!G260&gt;0,DESIGN!C260,0)</f>
        <v>0</v>
      </c>
      <c r="B189" s="114">
        <f>IF(DESIGN!O260&gt;0,DESIGN!K260,0)</f>
        <v>0</v>
      </c>
      <c r="G189" s="114">
        <f>IF(DESIGN!G260&gt;0,DESIGN!C260*DESIGN!D260,0)</f>
        <v>0</v>
      </c>
      <c r="H189" s="114">
        <f>IF(DESIGN!O260&gt;0,DESIGN!K260*DESIGN!L260,0)</f>
        <v>0</v>
      </c>
    </row>
    <row r="190" spans="1:8" x14ac:dyDescent="0.25">
      <c r="A190" s="114">
        <f>IF(DESIGN!G261&gt;0,DESIGN!C261,0)</f>
        <v>0</v>
      </c>
      <c r="B190" s="114">
        <f>IF(DESIGN!O261&gt;0,DESIGN!K261,0)</f>
        <v>0</v>
      </c>
      <c r="G190" s="114">
        <f>IF(DESIGN!G261&gt;0,DESIGN!C261*DESIGN!D261,0)</f>
        <v>0</v>
      </c>
      <c r="H190" s="114">
        <f>IF(DESIGN!O261&gt;0,DESIGN!K261*DESIGN!L261,0)</f>
        <v>0</v>
      </c>
    </row>
    <row r="191" spans="1:8" x14ac:dyDescent="0.25">
      <c r="A191" s="114">
        <f>IF(DESIGN!G262&gt;0,DESIGN!C262,0)</f>
        <v>0</v>
      </c>
      <c r="B191" s="114">
        <f>IF(DESIGN!O262&gt;0,DESIGN!K262,0)</f>
        <v>0</v>
      </c>
      <c r="G191" s="114">
        <f>IF(DESIGN!G262&gt;0,DESIGN!C262*DESIGN!D262,0)</f>
        <v>0</v>
      </c>
      <c r="H191" s="114">
        <f>IF(DESIGN!O262&gt;0,DESIGN!K262*DESIGN!L262,0)</f>
        <v>0</v>
      </c>
    </row>
    <row r="192" spans="1:8" x14ac:dyDescent="0.25">
      <c r="A192" s="114">
        <f>IF(DESIGN!G263&gt;0,DESIGN!C263,0)</f>
        <v>0</v>
      </c>
      <c r="B192" s="114">
        <f>IF(DESIGN!O263&gt;0,DESIGN!K263,0)</f>
        <v>0</v>
      </c>
      <c r="G192" s="114">
        <f>IF(DESIGN!G263&gt;0,DESIGN!C263*DESIGN!D263,0)</f>
        <v>0</v>
      </c>
      <c r="H192" s="114">
        <f>IF(DESIGN!O263&gt;0,DESIGN!K263*DESIGN!L263,0)</f>
        <v>0</v>
      </c>
    </row>
    <row r="193" spans="1:8" x14ac:dyDescent="0.25">
      <c r="A193" s="114">
        <f>IF(DESIGN!G264&gt;0,DESIGN!C264,0)</f>
        <v>0</v>
      </c>
      <c r="B193" s="114">
        <f>IF(DESIGN!O264&gt;0,DESIGN!K264,0)</f>
        <v>0</v>
      </c>
      <c r="G193" s="114">
        <f>IF(DESIGN!G264&gt;0,DESIGN!C264*DESIGN!D264,0)</f>
        <v>0</v>
      </c>
      <c r="H193" s="114">
        <f>IF(DESIGN!O264&gt;0,DESIGN!K264*DESIGN!L264,0)</f>
        <v>0</v>
      </c>
    </row>
    <row r="194" spans="1:8" x14ac:dyDescent="0.25">
      <c r="A194" s="114">
        <f>IF(DESIGN!G265&gt;0,DESIGN!C265,0)</f>
        <v>0</v>
      </c>
      <c r="B194" s="114">
        <f>IF(DESIGN!O265&gt;0,DESIGN!K265,0)</f>
        <v>0</v>
      </c>
      <c r="G194" s="114">
        <f>IF(DESIGN!G265&gt;0,DESIGN!C265*DESIGN!D265,0)</f>
        <v>0</v>
      </c>
      <c r="H194" s="114">
        <f>IF(DESIGN!O265&gt;0,DESIGN!K265*DESIGN!L265,0)</f>
        <v>0</v>
      </c>
    </row>
    <row r="195" spans="1:8" x14ac:dyDescent="0.25">
      <c r="A195" s="114">
        <f>IF(DESIGN!G266&gt;0,DESIGN!C266,0)</f>
        <v>0</v>
      </c>
      <c r="B195" s="114">
        <f>IF(DESIGN!O266&gt;0,DESIGN!K266,0)</f>
        <v>0</v>
      </c>
      <c r="G195" s="114">
        <f>IF(DESIGN!G266&gt;0,DESIGN!C266*DESIGN!D266,0)</f>
        <v>0</v>
      </c>
      <c r="H195" s="114">
        <f>IF(DESIGN!O266&gt;0,DESIGN!K266*DESIGN!L266,0)</f>
        <v>0</v>
      </c>
    </row>
    <row r="196" spans="1:8" x14ac:dyDescent="0.25">
      <c r="A196" s="114">
        <f>IF(DESIGN!G267&gt;0,DESIGN!C267,0)</f>
        <v>0</v>
      </c>
      <c r="B196" s="114">
        <f>IF(DESIGN!O267&gt;0,DESIGN!K267,0)</f>
        <v>0</v>
      </c>
      <c r="G196" s="114">
        <f>IF(DESIGN!G267&gt;0,DESIGN!C267*DESIGN!D267,0)</f>
        <v>0</v>
      </c>
      <c r="H196" s="114">
        <f>IF(DESIGN!O267&gt;0,DESIGN!K267*DESIGN!L267,0)</f>
        <v>0</v>
      </c>
    </row>
    <row r="197" spans="1:8" x14ac:dyDescent="0.25">
      <c r="A197" s="114">
        <f>IF(DESIGN!G268&gt;0,DESIGN!C268,0)</f>
        <v>0</v>
      </c>
      <c r="B197" s="114">
        <f>IF(DESIGN!O268&gt;0,DESIGN!K268,0)</f>
        <v>0</v>
      </c>
      <c r="G197" s="114">
        <f>IF(DESIGN!G268&gt;0,DESIGN!C268*DESIGN!D268,0)</f>
        <v>0</v>
      </c>
      <c r="H197" s="114">
        <f>IF(DESIGN!O268&gt;0,DESIGN!K268*DESIGN!L268,0)</f>
        <v>0</v>
      </c>
    </row>
    <row r="198" spans="1:8" x14ac:dyDescent="0.25">
      <c r="A198" s="114">
        <f>IF(DESIGN!G269&gt;0,DESIGN!C269,0)</f>
        <v>0</v>
      </c>
      <c r="B198" s="114">
        <f>IF(DESIGN!O269&gt;0,DESIGN!K269,0)</f>
        <v>0</v>
      </c>
      <c r="G198" s="114">
        <f>IF(DESIGN!G269&gt;0,DESIGN!C269*DESIGN!D269,0)</f>
        <v>0</v>
      </c>
      <c r="H198" s="114">
        <f>IF(DESIGN!O269&gt;0,DESIGN!K269*DESIGN!L269,0)</f>
        <v>0</v>
      </c>
    </row>
    <row r="199" spans="1:8" x14ac:dyDescent="0.25">
      <c r="A199" s="114">
        <f>IF(DESIGN!G270&gt;0,DESIGN!C270,0)</f>
        <v>0</v>
      </c>
      <c r="B199" s="114">
        <f>IF(DESIGN!O270&gt;0,DESIGN!K270,0)</f>
        <v>0</v>
      </c>
      <c r="G199" s="114">
        <f>IF(DESIGN!G270&gt;0,DESIGN!C270*DESIGN!D270,0)</f>
        <v>0</v>
      </c>
      <c r="H199" s="114">
        <f>IF(DESIGN!O270&gt;0,DESIGN!K270*DESIGN!L270,0)</f>
        <v>0</v>
      </c>
    </row>
    <row r="200" spans="1:8" x14ac:dyDescent="0.25">
      <c r="A200" s="114">
        <f>IF(DESIGN!G271&gt;0,DESIGN!C271,0)</f>
        <v>0</v>
      </c>
      <c r="B200" s="114">
        <f>IF(DESIGN!O271&gt;0,DESIGN!K271,0)</f>
        <v>0</v>
      </c>
      <c r="G200" s="114">
        <f>IF(DESIGN!G271&gt;0,DESIGN!C271*DESIGN!D271,0)</f>
        <v>0</v>
      </c>
      <c r="H200" s="114">
        <f>IF(DESIGN!O271&gt;0,DESIGN!K271*DESIGN!L271,0)</f>
        <v>0</v>
      </c>
    </row>
    <row r="201" spans="1:8" x14ac:dyDescent="0.25">
      <c r="A201" s="114">
        <f>IF(DESIGN!G272&gt;0,DESIGN!C272,0)</f>
        <v>0</v>
      </c>
      <c r="B201" s="114">
        <f>IF(DESIGN!O272&gt;0,DESIGN!K272,0)</f>
        <v>0</v>
      </c>
      <c r="G201" s="114">
        <f>IF(DESIGN!G272&gt;0,DESIGN!C272*DESIGN!D272,0)</f>
        <v>0</v>
      </c>
      <c r="H201" s="114">
        <f>IF(DESIGN!O272&gt;0,DESIGN!K272*DESIGN!L272,0)</f>
        <v>0</v>
      </c>
    </row>
    <row r="202" spans="1:8" x14ac:dyDescent="0.25">
      <c r="A202" s="114">
        <f>IF(DESIGN!G273&gt;0,DESIGN!C273,0)</f>
        <v>0</v>
      </c>
      <c r="B202" s="114">
        <f>IF(DESIGN!O273&gt;0,DESIGN!K273,0)</f>
        <v>0</v>
      </c>
      <c r="G202" s="114">
        <f>IF(DESIGN!G273&gt;0,DESIGN!C273*DESIGN!D273,0)</f>
        <v>0</v>
      </c>
      <c r="H202" s="114">
        <f>IF(DESIGN!O273&gt;0,DESIGN!K273*DESIGN!L273,0)</f>
        <v>0</v>
      </c>
    </row>
    <row r="203" spans="1:8" x14ac:dyDescent="0.25">
      <c r="A203" s="114">
        <f>IF(DESIGN!G274&gt;0,DESIGN!C274,0)</f>
        <v>0</v>
      </c>
      <c r="B203" s="114">
        <f>IF(DESIGN!O274&gt;0,DESIGN!K274,0)</f>
        <v>0</v>
      </c>
      <c r="G203" s="114">
        <f>IF(DESIGN!G274&gt;0,DESIGN!C274*DESIGN!D274,0)</f>
        <v>0</v>
      </c>
      <c r="H203" s="114">
        <f>IF(DESIGN!O274&gt;0,DESIGN!K274*DESIGN!L274,0)</f>
        <v>0</v>
      </c>
    </row>
    <row r="204" spans="1:8" x14ac:dyDescent="0.25">
      <c r="A204" s="114">
        <f>IF(DESIGN!G275&gt;0,DESIGN!C275,0)</f>
        <v>0</v>
      </c>
      <c r="B204" s="114">
        <f>IF(DESIGN!O275&gt;0,DESIGN!K275,0)</f>
        <v>0</v>
      </c>
      <c r="G204" s="114">
        <f>IF(DESIGN!G275&gt;0,DESIGN!C275*DESIGN!D275,0)</f>
        <v>0</v>
      </c>
      <c r="H204" s="114">
        <f>IF(DESIGN!O275&gt;0,DESIGN!K275*DESIGN!L275,0)</f>
        <v>0</v>
      </c>
    </row>
    <row r="205" spans="1:8" x14ac:dyDescent="0.25">
      <c r="A205" s="114">
        <f>IF(DESIGN!G276&gt;0,DESIGN!C276,0)</f>
        <v>0</v>
      </c>
      <c r="B205" s="114">
        <f>IF(DESIGN!O276&gt;0,DESIGN!K276,0)</f>
        <v>0</v>
      </c>
      <c r="G205" s="114">
        <f>IF(DESIGN!G276&gt;0,DESIGN!C276*DESIGN!D276,0)</f>
        <v>0</v>
      </c>
      <c r="H205" s="114">
        <f>IF(DESIGN!O276&gt;0,DESIGN!K276*DESIGN!L276,0)</f>
        <v>0</v>
      </c>
    </row>
    <row r="206" spans="1:8" x14ac:dyDescent="0.25">
      <c r="A206" s="114">
        <f>IF(DESIGN!G277&gt;0,DESIGN!C277,0)</f>
        <v>0</v>
      </c>
      <c r="B206" s="114">
        <f>IF(DESIGN!O277&gt;0,DESIGN!K277,0)</f>
        <v>0</v>
      </c>
      <c r="G206" s="114">
        <f>IF(DESIGN!G277&gt;0,DESIGN!C277*DESIGN!D277,0)</f>
        <v>0</v>
      </c>
      <c r="H206" s="114">
        <f>IF(DESIGN!O277&gt;0,DESIGN!K277*DESIGN!L277,0)</f>
        <v>0</v>
      </c>
    </row>
    <row r="207" spans="1:8" x14ac:dyDescent="0.25">
      <c r="A207" s="114">
        <f>IF(DESIGN!G278&gt;0,DESIGN!C278,0)</f>
        <v>0</v>
      </c>
      <c r="B207" s="114">
        <f>IF(DESIGN!O278&gt;0,DESIGN!K278,0)</f>
        <v>0</v>
      </c>
      <c r="G207" s="114">
        <f>IF(DESIGN!G278&gt;0,DESIGN!C278*DESIGN!D278,0)</f>
        <v>0</v>
      </c>
      <c r="H207" s="114">
        <f>IF(DESIGN!O278&gt;0,DESIGN!K278*DESIGN!L278,0)</f>
        <v>0</v>
      </c>
    </row>
    <row r="208" spans="1:8" x14ac:dyDescent="0.25">
      <c r="A208" s="114">
        <f>IF(DESIGN!G279&gt;0,DESIGN!C279,0)</f>
        <v>0</v>
      </c>
      <c r="B208" s="114">
        <f>IF(DESIGN!O279&gt;0,DESIGN!K279,0)</f>
        <v>0</v>
      </c>
      <c r="G208" s="114">
        <f>IF(DESIGN!G279&gt;0,DESIGN!C279*DESIGN!D279,0)</f>
        <v>0</v>
      </c>
      <c r="H208" s="114">
        <f>IF(DESIGN!O279&gt;0,DESIGN!K279*DESIGN!L279,0)</f>
        <v>0</v>
      </c>
    </row>
    <row r="209" spans="1:8" x14ac:dyDescent="0.25">
      <c r="A209" s="114">
        <f>IF(DESIGN!G280&gt;0,DESIGN!C280,0)</f>
        <v>0</v>
      </c>
      <c r="B209" s="114">
        <f>IF(DESIGN!O280&gt;0,DESIGN!K280,0)</f>
        <v>0</v>
      </c>
      <c r="G209" s="114">
        <f>IF(DESIGN!G280&gt;0,DESIGN!C280*DESIGN!D280,0)</f>
        <v>0</v>
      </c>
      <c r="H209" s="114">
        <f>IF(DESIGN!O280&gt;0,DESIGN!K280*DESIGN!L280,0)</f>
        <v>0</v>
      </c>
    </row>
    <row r="210" spans="1:8" x14ac:dyDescent="0.25">
      <c r="A210" s="114">
        <f>IF(DESIGN!G281&gt;0,DESIGN!C281,0)</f>
        <v>0</v>
      </c>
      <c r="B210" s="114">
        <f>IF(DESIGN!O281&gt;0,DESIGN!K281,0)</f>
        <v>0</v>
      </c>
      <c r="G210" s="114">
        <f>IF(DESIGN!G281&gt;0,DESIGN!C281*DESIGN!D281,0)</f>
        <v>0</v>
      </c>
      <c r="H210" s="114">
        <f>IF(DESIGN!O281&gt;0,DESIGN!K281*DESIGN!L281,0)</f>
        <v>0</v>
      </c>
    </row>
    <row r="211" spans="1:8" x14ac:dyDescent="0.25">
      <c r="A211" s="114">
        <f>IF(DESIGN!G282&gt;0,DESIGN!C282,0)</f>
        <v>0</v>
      </c>
      <c r="B211" s="114">
        <f>IF(DESIGN!O282&gt;0,DESIGN!K282,0)</f>
        <v>0</v>
      </c>
      <c r="G211" s="114">
        <f>IF(DESIGN!G282&gt;0,DESIGN!C282*DESIGN!D282,0)</f>
        <v>0</v>
      </c>
      <c r="H211" s="114">
        <f>IF(DESIGN!O282&gt;0,DESIGN!K282*DESIGN!L282,0)</f>
        <v>0</v>
      </c>
    </row>
    <row r="212" spans="1:8" x14ac:dyDescent="0.25">
      <c r="A212" s="114">
        <f>IF(DESIGN!G283&gt;0,DESIGN!C283,0)</f>
        <v>0</v>
      </c>
      <c r="B212" s="114">
        <f>IF(DESIGN!O283&gt;0,DESIGN!K283,0)</f>
        <v>0</v>
      </c>
      <c r="G212" s="114">
        <f>IF(DESIGN!G283&gt;0,DESIGN!C283*DESIGN!D283,0)</f>
        <v>0</v>
      </c>
      <c r="H212" s="114">
        <f>IF(DESIGN!O283&gt;0,DESIGN!K283*DESIGN!L283,0)</f>
        <v>0</v>
      </c>
    </row>
    <row r="213" spans="1:8" x14ac:dyDescent="0.25">
      <c r="A213" s="114">
        <f>IF(DESIGN!G284&gt;0,DESIGN!C284,0)</f>
        <v>0</v>
      </c>
      <c r="B213" s="114">
        <f>IF(DESIGN!O284&gt;0,DESIGN!K284,0)</f>
        <v>0</v>
      </c>
      <c r="G213" s="114">
        <f>IF(DESIGN!G284&gt;0,DESIGN!C284*DESIGN!D284,0)</f>
        <v>0</v>
      </c>
      <c r="H213" s="114">
        <f>IF(DESIGN!O284&gt;0,DESIGN!K284*DESIGN!L284,0)</f>
        <v>0</v>
      </c>
    </row>
    <row r="214" spans="1:8" x14ac:dyDescent="0.25">
      <c r="A214" s="114">
        <f>IF(DESIGN!G285&gt;0,DESIGN!C285,0)</f>
        <v>0</v>
      </c>
      <c r="B214" s="114">
        <f>IF(DESIGN!O285&gt;0,DESIGN!K285,0)</f>
        <v>0</v>
      </c>
      <c r="G214" s="114">
        <f>IF(DESIGN!G285&gt;0,DESIGN!C285*DESIGN!D285,0)</f>
        <v>0</v>
      </c>
      <c r="H214" s="114">
        <f>IF(DESIGN!O285&gt;0,DESIGN!K285*DESIGN!L285,0)</f>
        <v>0</v>
      </c>
    </row>
    <row r="215" spans="1:8" x14ac:dyDescent="0.25">
      <c r="A215" s="114">
        <f>IF(DESIGN!G286&gt;0,DESIGN!C286,0)</f>
        <v>0</v>
      </c>
      <c r="B215" s="114">
        <f>IF(DESIGN!O286&gt;0,DESIGN!K286,0)</f>
        <v>0</v>
      </c>
      <c r="G215" s="114">
        <f>IF(DESIGN!G286&gt;0,DESIGN!C286*DESIGN!D286,0)</f>
        <v>0</v>
      </c>
      <c r="H215" s="114">
        <f>IF(DESIGN!O286&gt;0,DESIGN!K286*DESIGN!L286,0)</f>
        <v>0</v>
      </c>
    </row>
    <row r="216" spans="1:8" x14ac:dyDescent="0.25">
      <c r="A216" s="114">
        <f>IF(DESIGN!G287&gt;0,DESIGN!C287,0)</f>
        <v>0</v>
      </c>
      <c r="B216" s="114">
        <f>IF(DESIGN!O287&gt;0,DESIGN!K287,0)</f>
        <v>0</v>
      </c>
      <c r="G216" s="114">
        <f>IF(DESIGN!G287&gt;0,DESIGN!C287*DESIGN!D287,0)</f>
        <v>0</v>
      </c>
      <c r="H216" s="114">
        <f>IF(DESIGN!O287&gt;0,DESIGN!K287*DESIGN!L287,0)</f>
        <v>0</v>
      </c>
    </row>
    <row r="217" spans="1:8" x14ac:dyDescent="0.25">
      <c r="A217" s="114">
        <f>IF(DESIGN!G288&gt;0,DESIGN!C288,0)</f>
        <v>0</v>
      </c>
      <c r="B217" s="114">
        <f>IF(DESIGN!O288&gt;0,DESIGN!K288,0)</f>
        <v>0</v>
      </c>
      <c r="G217" s="114">
        <f>IF(DESIGN!G288&gt;0,DESIGN!C288*DESIGN!D288,0)</f>
        <v>0</v>
      </c>
      <c r="H217" s="114">
        <f>IF(DESIGN!O288&gt;0,DESIGN!K288*DESIGN!L288,0)</f>
        <v>0</v>
      </c>
    </row>
    <row r="218" spans="1:8" x14ac:dyDescent="0.25">
      <c r="A218" s="114">
        <f>IF(DESIGN!G289&gt;0,DESIGN!C289,0)</f>
        <v>0</v>
      </c>
      <c r="B218" s="114">
        <f>IF(DESIGN!O289&gt;0,DESIGN!K289,0)</f>
        <v>0</v>
      </c>
      <c r="G218" s="114">
        <f>IF(DESIGN!G289&gt;0,DESIGN!C289*DESIGN!D289,0)</f>
        <v>0</v>
      </c>
      <c r="H218" s="114">
        <f>IF(DESIGN!O289&gt;0,DESIGN!K289*DESIGN!L289,0)</f>
        <v>0</v>
      </c>
    </row>
    <row r="219" spans="1:8" x14ac:dyDescent="0.25">
      <c r="A219" s="114">
        <f>IF(DESIGN!G290&gt;0,DESIGN!C290,0)</f>
        <v>0</v>
      </c>
      <c r="B219" s="114">
        <f>IF(DESIGN!O290&gt;0,DESIGN!K290,0)</f>
        <v>0</v>
      </c>
      <c r="G219" s="114">
        <f>IF(DESIGN!G290&gt;0,DESIGN!C290*DESIGN!D290,0)</f>
        <v>0</v>
      </c>
      <c r="H219" s="114">
        <f>IF(DESIGN!O290&gt;0,DESIGN!K290*DESIGN!L290,0)</f>
        <v>0</v>
      </c>
    </row>
    <row r="220" spans="1:8" x14ac:dyDescent="0.25">
      <c r="A220" s="114">
        <f>IF(DESIGN!G291&gt;0,DESIGN!C291,0)</f>
        <v>0</v>
      </c>
      <c r="B220" s="114">
        <f>IF(DESIGN!O291&gt;0,DESIGN!K291,0)</f>
        <v>0</v>
      </c>
      <c r="G220" s="114">
        <f>IF(DESIGN!G291&gt;0,DESIGN!C291*DESIGN!D291,0)</f>
        <v>0</v>
      </c>
      <c r="H220" s="114">
        <f>IF(DESIGN!O291&gt;0,DESIGN!K291*DESIGN!L291,0)</f>
        <v>0</v>
      </c>
    </row>
    <row r="221" spans="1:8" x14ac:dyDescent="0.25">
      <c r="A221" s="114">
        <f>IF(DESIGN!G292&gt;0,DESIGN!C292,0)</f>
        <v>0</v>
      </c>
      <c r="B221" s="114">
        <f>IF(DESIGN!O292&gt;0,DESIGN!K292,0)</f>
        <v>0</v>
      </c>
      <c r="G221" s="114">
        <f>IF(DESIGN!G292&gt;0,DESIGN!C292*DESIGN!D292,0)</f>
        <v>0</v>
      </c>
      <c r="H221" s="114">
        <f>IF(DESIGN!O292&gt;0,DESIGN!K292*DESIGN!L292,0)</f>
        <v>0</v>
      </c>
    </row>
    <row r="222" spans="1:8" x14ac:dyDescent="0.25">
      <c r="A222" s="114">
        <f>IF(DESIGN!G293&gt;0,DESIGN!C293,0)</f>
        <v>0</v>
      </c>
      <c r="B222" s="114">
        <f>IF(DESIGN!O293&gt;0,DESIGN!K293,0)</f>
        <v>0</v>
      </c>
      <c r="G222" s="114">
        <f>IF(DESIGN!G293&gt;0,DESIGN!C293*DESIGN!D293,0)</f>
        <v>0</v>
      </c>
      <c r="H222" s="114">
        <f>IF(DESIGN!O293&gt;0,DESIGN!K293*DESIGN!L293,0)</f>
        <v>0</v>
      </c>
    </row>
    <row r="223" spans="1:8" x14ac:dyDescent="0.25">
      <c r="A223" s="114">
        <f>IF(DESIGN!G294&gt;0,DESIGN!C294,0)</f>
        <v>0</v>
      </c>
      <c r="B223" s="114">
        <f>IF(DESIGN!O294&gt;0,DESIGN!K294,0)</f>
        <v>0</v>
      </c>
      <c r="G223" s="114">
        <f>IF(DESIGN!G294&gt;0,DESIGN!C294*DESIGN!D294,0)</f>
        <v>0</v>
      </c>
      <c r="H223" s="114">
        <f>IF(DESIGN!O294&gt;0,DESIGN!K294*DESIGN!L294,0)</f>
        <v>0</v>
      </c>
    </row>
    <row r="224" spans="1:8" x14ac:dyDescent="0.25">
      <c r="A224" s="114">
        <f>IF(DESIGN!G295&gt;0,DESIGN!C295,0)</f>
        <v>0</v>
      </c>
      <c r="B224" s="114">
        <f>IF(DESIGN!O295&gt;0,DESIGN!K295,0)</f>
        <v>0</v>
      </c>
      <c r="G224" s="114">
        <f>IF(DESIGN!G295&gt;0,DESIGN!C295*DESIGN!D295,0)</f>
        <v>0</v>
      </c>
      <c r="H224" s="114">
        <f>IF(DESIGN!O295&gt;0,DESIGN!K295*DESIGN!L295,0)</f>
        <v>0</v>
      </c>
    </row>
    <row r="225" spans="1:8" x14ac:dyDescent="0.25">
      <c r="A225" s="114">
        <f>IF(DESIGN!G296&gt;0,DESIGN!C296,0)</f>
        <v>0</v>
      </c>
      <c r="B225" s="114">
        <f>IF(DESIGN!O296&gt;0,DESIGN!K296,0)</f>
        <v>0</v>
      </c>
      <c r="G225" s="114">
        <f>IF(DESIGN!G296&gt;0,DESIGN!C296*DESIGN!D296,0)</f>
        <v>0</v>
      </c>
      <c r="H225" s="114">
        <f>IF(DESIGN!O296&gt;0,DESIGN!K296*DESIGN!L296,0)</f>
        <v>0</v>
      </c>
    </row>
    <row r="226" spans="1:8" x14ac:dyDescent="0.25">
      <c r="A226" s="114">
        <f>IF(DESIGN!G297&gt;0,DESIGN!C297,0)</f>
        <v>0</v>
      </c>
      <c r="B226" s="114">
        <f>IF(DESIGN!O297&gt;0,DESIGN!K297,0)</f>
        <v>0</v>
      </c>
      <c r="G226" s="114">
        <f>IF(DESIGN!G297&gt;0,DESIGN!C297*DESIGN!D297,0)</f>
        <v>0</v>
      </c>
      <c r="H226" s="114">
        <f>IF(DESIGN!O297&gt;0,DESIGN!K297*DESIGN!L297,0)</f>
        <v>0</v>
      </c>
    </row>
    <row r="227" spans="1:8" x14ac:dyDescent="0.25">
      <c r="A227" s="114">
        <f>IF(DESIGN!G298&gt;0,DESIGN!C298,0)</f>
        <v>0</v>
      </c>
      <c r="B227" s="114">
        <f>IF(DESIGN!O298&gt;0,DESIGN!K298,0)</f>
        <v>0</v>
      </c>
      <c r="G227" s="114">
        <f>IF(DESIGN!G298&gt;0,DESIGN!C298*DESIGN!D298,0)</f>
        <v>0</v>
      </c>
      <c r="H227" s="114">
        <f>IF(DESIGN!O298&gt;0,DESIGN!K298*DESIGN!L298,0)</f>
        <v>0</v>
      </c>
    </row>
    <row r="228" spans="1:8" x14ac:dyDescent="0.25">
      <c r="A228" s="114">
        <f>IF(DESIGN!G299&gt;0,DESIGN!C299,0)</f>
        <v>0</v>
      </c>
      <c r="B228" s="114">
        <f>IF(DESIGN!O299&gt;0,DESIGN!K299,0)</f>
        <v>0</v>
      </c>
      <c r="G228" s="114">
        <f>IF(DESIGN!G299&gt;0,DESIGN!C299*DESIGN!D299,0)</f>
        <v>0</v>
      </c>
      <c r="H228" s="114">
        <f>IF(DESIGN!O299&gt;0,DESIGN!K299*DESIGN!L299,0)</f>
        <v>0</v>
      </c>
    </row>
    <row r="229" spans="1:8" x14ac:dyDescent="0.25">
      <c r="A229" s="114">
        <f>IF(DESIGN!G300&gt;0,DESIGN!C300,0)</f>
        <v>0</v>
      </c>
      <c r="B229" s="114">
        <f>IF(DESIGN!O300&gt;0,DESIGN!K300,0)</f>
        <v>0</v>
      </c>
      <c r="G229" s="114">
        <f>IF(DESIGN!G300&gt;0,DESIGN!C300*DESIGN!D300,0)</f>
        <v>0</v>
      </c>
      <c r="H229" s="114">
        <f>IF(DESIGN!O300&gt;0,DESIGN!K300*DESIGN!L300,0)</f>
        <v>0</v>
      </c>
    </row>
    <row r="230" spans="1:8" x14ac:dyDescent="0.25">
      <c r="A230" s="114">
        <f>IF(DESIGN!G301&gt;0,DESIGN!C301,0)</f>
        <v>0</v>
      </c>
      <c r="B230" s="114">
        <f>IF(DESIGN!O301&gt;0,DESIGN!K301,0)</f>
        <v>0</v>
      </c>
      <c r="G230" s="114">
        <f>IF(DESIGN!G301&gt;0,DESIGN!C301*DESIGN!D301,0)</f>
        <v>0</v>
      </c>
      <c r="H230" s="114">
        <f>IF(DESIGN!O301&gt;0,DESIGN!K301*DESIGN!L301,0)</f>
        <v>0</v>
      </c>
    </row>
    <row r="231" spans="1:8" x14ac:dyDescent="0.25">
      <c r="A231" s="114">
        <f>IF(DESIGN!G302&gt;0,DESIGN!C302,0)</f>
        <v>0</v>
      </c>
      <c r="B231" s="114">
        <f>IF(DESIGN!O302&gt;0,DESIGN!K302,0)</f>
        <v>0</v>
      </c>
      <c r="G231" s="114">
        <f>IF(DESIGN!G302&gt;0,DESIGN!C302*DESIGN!D302,0)</f>
        <v>0</v>
      </c>
      <c r="H231" s="114">
        <f>IF(DESIGN!O302&gt;0,DESIGN!K302*DESIGN!L302,0)</f>
        <v>0</v>
      </c>
    </row>
    <row r="232" spans="1:8" x14ac:dyDescent="0.25">
      <c r="A232" s="114">
        <f>IF(DESIGN!G303&gt;0,DESIGN!C303,0)</f>
        <v>0</v>
      </c>
      <c r="B232" s="114">
        <f>IF(DESIGN!O303&gt;0,DESIGN!K303,0)</f>
        <v>0</v>
      </c>
      <c r="G232" s="114">
        <f>IF(DESIGN!G303&gt;0,DESIGN!C303*DESIGN!D303,0)</f>
        <v>0</v>
      </c>
      <c r="H232" s="114">
        <f>IF(DESIGN!O303&gt;0,DESIGN!K303*DESIGN!L303,0)</f>
        <v>0</v>
      </c>
    </row>
    <row r="233" spans="1:8" x14ac:dyDescent="0.25">
      <c r="A233" s="114">
        <f>IF(DESIGN!G304&gt;0,DESIGN!C304,0)</f>
        <v>0</v>
      </c>
      <c r="B233" s="114">
        <f>IF(DESIGN!O304&gt;0,DESIGN!K304,0)</f>
        <v>0</v>
      </c>
      <c r="G233" s="114">
        <f>IF(DESIGN!G304&gt;0,DESIGN!C304*DESIGN!D304,0)</f>
        <v>0</v>
      </c>
      <c r="H233" s="114">
        <f>IF(DESIGN!O304&gt;0,DESIGN!K304*DESIGN!L304,0)</f>
        <v>0</v>
      </c>
    </row>
    <row r="234" spans="1:8" x14ac:dyDescent="0.25">
      <c r="A234" s="114">
        <f>IF(DESIGN!G305&gt;0,DESIGN!C305,0)</f>
        <v>0</v>
      </c>
      <c r="B234" s="114">
        <f>IF(DESIGN!O305&gt;0,DESIGN!K305,0)</f>
        <v>0</v>
      </c>
      <c r="G234" s="114">
        <f>IF(DESIGN!G305&gt;0,DESIGN!C305*DESIGN!D305,0)</f>
        <v>0</v>
      </c>
      <c r="H234" s="114">
        <f>IF(DESIGN!O305&gt;0,DESIGN!K305*DESIGN!L305,0)</f>
        <v>0</v>
      </c>
    </row>
    <row r="235" spans="1:8" x14ac:dyDescent="0.25">
      <c r="A235" s="114">
        <f>IF(DESIGN!G306&gt;0,DESIGN!C306,0)</f>
        <v>0</v>
      </c>
      <c r="B235" s="114">
        <f>IF(DESIGN!O306&gt;0,DESIGN!K306,0)</f>
        <v>0</v>
      </c>
      <c r="G235" s="114">
        <f>IF(DESIGN!G306&gt;0,DESIGN!C306*DESIGN!D306,0)</f>
        <v>0</v>
      </c>
      <c r="H235" s="114">
        <f>IF(DESIGN!O306&gt;0,DESIGN!K306*DESIGN!L306,0)</f>
        <v>0</v>
      </c>
    </row>
    <row r="236" spans="1:8" x14ac:dyDescent="0.25">
      <c r="A236" s="114">
        <f>IF(DESIGN!G307&gt;0,DESIGN!C307,0)</f>
        <v>0</v>
      </c>
      <c r="B236" s="114">
        <f>IF(DESIGN!O307&gt;0,DESIGN!K307,0)</f>
        <v>0</v>
      </c>
      <c r="G236" s="114">
        <f>IF(DESIGN!G307&gt;0,DESIGN!C307*DESIGN!D307,0)</f>
        <v>0</v>
      </c>
      <c r="H236" s="114">
        <f>IF(DESIGN!O307&gt;0,DESIGN!K307*DESIGN!L307,0)</f>
        <v>0</v>
      </c>
    </row>
    <row r="237" spans="1:8" x14ac:dyDescent="0.25">
      <c r="A237" s="114">
        <f>IF(DESIGN!G308&gt;0,DESIGN!C308,0)</f>
        <v>0</v>
      </c>
      <c r="B237" s="114">
        <f>IF(DESIGN!O308&gt;0,DESIGN!K308,0)</f>
        <v>0</v>
      </c>
      <c r="G237" s="114">
        <f>IF(DESIGN!G308&gt;0,DESIGN!C308*DESIGN!D308,0)</f>
        <v>0</v>
      </c>
      <c r="H237" s="114">
        <f>IF(DESIGN!O308&gt;0,DESIGN!K308*DESIGN!L308,0)</f>
        <v>0</v>
      </c>
    </row>
    <row r="238" spans="1:8" x14ac:dyDescent="0.25">
      <c r="A238" s="114">
        <f>IF(DESIGN!G309&gt;0,DESIGN!C309,0)</f>
        <v>0</v>
      </c>
      <c r="B238" s="114">
        <f>IF(DESIGN!O309&gt;0,DESIGN!K309,0)</f>
        <v>0</v>
      </c>
      <c r="G238" s="114">
        <f>IF(DESIGN!G309&gt;0,DESIGN!C309*DESIGN!D309,0)</f>
        <v>0</v>
      </c>
      <c r="H238" s="114">
        <f>IF(DESIGN!O309&gt;0,DESIGN!K309*DESIGN!L309,0)</f>
        <v>0</v>
      </c>
    </row>
    <row r="239" spans="1:8" x14ac:dyDescent="0.25">
      <c r="A239" s="114">
        <f>IF(DESIGN!G310&gt;0,DESIGN!C310,0)</f>
        <v>0</v>
      </c>
      <c r="B239" s="114">
        <f>IF(DESIGN!O310&gt;0,DESIGN!K310,0)</f>
        <v>0</v>
      </c>
      <c r="G239" s="114">
        <f>IF(DESIGN!G310&gt;0,DESIGN!C310*DESIGN!D310,0)</f>
        <v>0</v>
      </c>
      <c r="H239" s="114">
        <f>IF(DESIGN!O310&gt;0,DESIGN!K310*DESIGN!L310,0)</f>
        <v>0</v>
      </c>
    </row>
    <row r="240" spans="1:8" x14ac:dyDescent="0.25">
      <c r="A240" s="114">
        <f>IF(DESIGN!G311&gt;0,DESIGN!C311,0)</f>
        <v>0</v>
      </c>
      <c r="B240" s="114">
        <f>IF(DESIGN!O311&gt;0,DESIGN!K311,0)</f>
        <v>0</v>
      </c>
      <c r="G240" s="114">
        <f>IF(DESIGN!G311&gt;0,DESIGN!C311*DESIGN!D311,0)</f>
        <v>0</v>
      </c>
      <c r="H240" s="114">
        <f>IF(DESIGN!O311&gt;0,DESIGN!K311*DESIGN!L311,0)</f>
        <v>0</v>
      </c>
    </row>
    <row r="241" spans="1:8" x14ac:dyDescent="0.25">
      <c r="A241" s="114">
        <f>IF(DESIGN!G312&gt;0,DESIGN!C312,0)</f>
        <v>0</v>
      </c>
      <c r="B241" s="114">
        <f>IF(DESIGN!O312&gt;0,DESIGN!K312,0)</f>
        <v>0</v>
      </c>
      <c r="G241" s="114">
        <f>IF(DESIGN!G312&gt;0,DESIGN!C312*DESIGN!D312,0)</f>
        <v>0</v>
      </c>
      <c r="H241" s="114">
        <f>IF(DESIGN!O312&gt;0,DESIGN!K312*DESIGN!L312,0)</f>
        <v>0</v>
      </c>
    </row>
    <row r="242" spans="1:8" x14ac:dyDescent="0.25">
      <c r="A242" s="114">
        <f>IF(DESIGN!G313&gt;0,DESIGN!C313,0)</f>
        <v>0</v>
      </c>
      <c r="B242" s="114">
        <f>IF(DESIGN!O313&gt;0,DESIGN!K313,0)</f>
        <v>0</v>
      </c>
      <c r="G242" s="114">
        <f>IF(DESIGN!G313&gt;0,DESIGN!C313*DESIGN!D313,0)</f>
        <v>0</v>
      </c>
      <c r="H242" s="114">
        <f>IF(DESIGN!O313&gt;0,DESIGN!K313*DESIGN!L313,0)</f>
        <v>0</v>
      </c>
    </row>
    <row r="243" spans="1:8" x14ac:dyDescent="0.25">
      <c r="A243" s="114">
        <f>IF(DESIGN!G314&gt;0,DESIGN!C314,0)</f>
        <v>0</v>
      </c>
      <c r="B243" s="114">
        <f>IF(DESIGN!O314&gt;0,DESIGN!K314,0)</f>
        <v>0</v>
      </c>
      <c r="G243" s="114">
        <f>IF(DESIGN!G314&gt;0,DESIGN!C314*DESIGN!D314,0)</f>
        <v>0</v>
      </c>
      <c r="H243" s="114">
        <f>IF(DESIGN!O314&gt;0,DESIGN!K314*DESIGN!L314,0)</f>
        <v>0</v>
      </c>
    </row>
    <row r="244" spans="1:8" x14ac:dyDescent="0.25">
      <c r="A244" s="114">
        <f>IF(DESIGN!G315&gt;0,DESIGN!C315,0)</f>
        <v>0</v>
      </c>
      <c r="B244" s="114">
        <f>IF(DESIGN!O315&gt;0,DESIGN!K315,0)</f>
        <v>0</v>
      </c>
      <c r="G244" s="114">
        <f>IF(DESIGN!G315&gt;0,DESIGN!C315*DESIGN!D315,0)</f>
        <v>0</v>
      </c>
      <c r="H244" s="114">
        <f>IF(DESIGN!O315&gt;0,DESIGN!K315*DESIGN!L315,0)</f>
        <v>0</v>
      </c>
    </row>
    <row r="245" spans="1:8" x14ac:dyDescent="0.25">
      <c r="A245" s="114">
        <f>IF(DESIGN!G316&gt;0,DESIGN!C316,0)</f>
        <v>0</v>
      </c>
      <c r="B245" s="114">
        <f>IF(DESIGN!O316&gt;0,DESIGN!K316,0)</f>
        <v>0</v>
      </c>
      <c r="G245" s="114">
        <f>IF(DESIGN!G316&gt;0,DESIGN!C316*DESIGN!D316,0)</f>
        <v>0</v>
      </c>
      <c r="H245" s="114">
        <f>IF(DESIGN!O316&gt;0,DESIGN!K316*DESIGN!L316,0)</f>
        <v>0</v>
      </c>
    </row>
    <row r="246" spans="1:8" x14ac:dyDescent="0.25">
      <c r="A246" s="114">
        <f>IF(DESIGN!G317&gt;0,DESIGN!C317,0)</f>
        <v>0</v>
      </c>
      <c r="B246" s="114">
        <f>IF(DESIGN!O317&gt;0,DESIGN!K317,0)</f>
        <v>0</v>
      </c>
      <c r="G246" s="114">
        <f>IF(DESIGN!G317&gt;0,DESIGN!C317*DESIGN!D317,0)</f>
        <v>0</v>
      </c>
      <c r="H246" s="114">
        <f>IF(DESIGN!O317&gt;0,DESIGN!K317*DESIGN!L317,0)</f>
        <v>0</v>
      </c>
    </row>
    <row r="247" spans="1:8" x14ac:dyDescent="0.25">
      <c r="A247" s="114">
        <f>IF(DESIGN!G318&gt;0,DESIGN!C318,0)</f>
        <v>0</v>
      </c>
      <c r="B247" s="114">
        <f>IF(DESIGN!O318&gt;0,DESIGN!K318,0)</f>
        <v>0</v>
      </c>
      <c r="G247" s="114">
        <f>IF(DESIGN!G318&gt;0,DESIGN!C318*DESIGN!D318,0)</f>
        <v>0</v>
      </c>
      <c r="H247" s="114">
        <f>IF(DESIGN!O318&gt;0,DESIGN!K318*DESIGN!L318,0)</f>
        <v>0</v>
      </c>
    </row>
    <row r="248" spans="1:8" x14ac:dyDescent="0.25">
      <c r="A248" s="114">
        <f>IF(DESIGN!G319&gt;0,DESIGN!C319,0)</f>
        <v>0</v>
      </c>
      <c r="B248" s="114">
        <f>IF(DESIGN!O319&gt;0,DESIGN!K319,0)</f>
        <v>0</v>
      </c>
      <c r="G248" s="114">
        <f>IF(DESIGN!G319&gt;0,DESIGN!C319*DESIGN!D319,0)</f>
        <v>0</v>
      </c>
      <c r="H248" s="114">
        <f>IF(DESIGN!O319&gt;0,DESIGN!K319*DESIGN!L319,0)</f>
        <v>0</v>
      </c>
    </row>
    <row r="249" spans="1:8" x14ac:dyDescent="0.25">
      <c r="A249" s="114">
        <f>IF(DESIGN!G320&gt;0,DESIGN!C320,0)</f>
        <v>0</v>
      </c>
      <c r="B249" s="114">
        <f>IF(DESIGN!O320&gt;0,DESIGN!K320,0)</f>
        <v>0</v>
      </c>
      <c r="G249" s="114">
        <f>IF(DESIGN!G320&gt;0,DESIGN!C320*DESIGN!D320,0)</f>
        <v>0</v>
      </c>
      <c r="H249" s="114">
        <f>IF(DESIGN!O320&gt;0,DESIGN!K320*DESIGN!L320,0)</f>
        <v>0</v>
      </c>
    </row>
    <row r="250" spans="1:8" x14ac:dyDescent="0.25">
      <c r="A250" s="114">
        <f>IF(DESIGN!G321&gt;0,DESIGN!C321,0)</f>
        <v>0</v>
      </c>
      <c r="B250" s="114">
        <f>IF(DESIGN!O321&gt;0,DESIGN!K321,0)</f>
        <v>0</v>
      </c>
      <c r="G250" s="114">
        <f>IF(DESIGN!G321&gt;0,DESIGN!C321*DESIGN!D321,0)</f>
        <v>0</v>
      </c>
      <c r="H250" s="114">
        <f>IF(DESIGN!O321&gt;0,DESIGN!K321*DESIGN!L321,0)</f>
        <v>0</v>
      </c>
    </row>
    <row r="251" spans="1:8" x14ac:dyDescent="0.25">
      <c r="A251" s="114">
        <f>IF(DESIGN!G322&gt;0,DESIGN!C322,0)</f>
        <v>0</v>
      </c>
      <c r="B251" s="114">
        <f>IF(DESIGN!O322&gt;0,DESIGN!K322,0)</f>
        <v>0</v>
      </c>
      <c r="G251" s="114">
        <f>IF(DESIGN!G322&gt;0,DESIGN!C322*DESIGN!D322,0)</f>
        <v>0</v>
      </c>
      <c r="H251" s="114">
        <f>IF(DESIGN!O322&gt;0,DESIGN!K322*DESIGN!L322,0)</f>
        <v>0</v>
      </c>
    </row>
    <row r="252" spans="1:8" x14ac:dyDescent="0.25">
      <c r="A252" s="114">
        <f>IF(DESIGN!G323&gt;0,DESIGN!C323,0)</f>
        <v>0</v>
      </c>
      <c r="B252" s="114">
        <f>IF(DESIGN!O323&gt;0,DESIGN!K323,0)</f>
        <v>0</v>
      </c>
      <c r="G252" s="114">
        <f>IF(DESIGN!G323&gt;0,DESIGN!C323*DESIGN!D323,0)</f>
        <v>0</v>
      </c>
      <c r="H252" s="114">
        <f>IF(DESIGN!O323&gt;0,DESIGN!K323*DESIGN!L323,0)</f>
        <v>0</v>
      </c>
    </row>
    <row r="253" spans="1:8" x14ac:dyDescent="0.25">
      <c r="A253" s="114">
        <f>IF(DESIGN!G324&gt;0,DESIGN!C324,0)</f>
        <v>0</v>
      </c>
      <c r="B253" s="114">
        <f>IF(DESIGN!O324&gt;0,DESIGN!K324,0)</f>
        <v>0</v>
      </c>
      <c r="G253" s="114">
        <f>IF(DESIGN!G324&gt;0,DESIGN!C324*DESIGN!D324,0)</f>
        <v>0</v>
      </c>
      <c r="H253" s="114">
        <f>IF(DESIGN!O324&gt;0,DESIGN!K324*DESIGN!L324,0)</f>
        <v>0</v>
      </c>
    </row>
    <row r="254" spans="1:8" x14ac:dyDescent="0.25">
      <c r="A254" s="114">
        <f>IF(DESIGN!G325&gt;0,DESIGN!C325,0)</f>
        <v>0</v>
      </c>
      <c r="B254" s="114">
        <f>IF(DESIGN!O325&gt;0,DESIGN!K325,0)</f>
        <v>0</v>
      </c>
      <c r="G254" s="114">
        <f>IF(DESIGN!G325&gt;0,DESIGN!C325*DESIGN!D325,0)</f>
        <v>0</v>
      </c>
      <c r="H254" s="114">
        <f>IF(DESIGN!O325&gt;0,DESIGN!K325*DESIGN!L325,0)</f>
        <v>0</v>
      </c>
    </row>
    <row r="255" spans="1:8" x14ac:dyDescent="0.25">
      <c r="A255" s="114">
        <f>IF(DESIGN!G326&gt;0,DESIGN!C326,0)</f>
        <v>0</v>
      </c>
      <c r="B255" s="114">
        <f>IF(DESIGN!O326&gt;0,DESIGN!K326,0)</f>
        <v>0</v>
      </c>
      <c r="G255" s="114">
        <f>IF(DESIGN!G326&gt;0,DESIGN!C326*DESIGN!D326,0)</f>
        <v>0</v>
      </c>
      <c r="H255" s="114">
        <f>IF(DESIGN!O326&gt;0,DESIGN!K326*DESIGN!L326,0)</f>
        <v>0</v>
      </c>
    </row>
    <row r="256" spans="1:8" x14ac:dyDescent="0.25">
      <c r="A256" s="114">
        <f>IF(DESIGN!G327&gt;0,DESIGN!C327,0)</f>
        <v>0</v>
      </c>
      <c r="B256" s="114">
        <f>IF(DESIGN!O327&gt;0,DESIGN!K327,0)</f>
        <v>0</v>
      </c>
      <c r="G256" s="114">
        <f>IF(DESIGN!G327&gt;0,DESIGN!C327*DESIGN!D327,0)</f>
        <v>0</v>
      </c>
      <c r="H256" s="114">
        <f>IF(DESIGN!O327&gt;0,DESIGN!K327*DESIGN!L327,0)</f>
        <v>0</v>
      </c>
    </row>
    <row r="257" spans="1:8" x14ac:dyDescent="0.25">
      <c r="A257" s="114">
        <f>IF(DESIGN!G328&gt;0,DESIGN!C328,0)</f>
        <v>0</v>
      </c>
      <c r="B257" s="114">
        <f>IF(DESIGN!O328&gt;0,DESIGN!K328,0)</f>
        <v>0</v>
      </c>
      <c r="G257" s="114">
        <f>IF(DESIGN!G328&gt;0,DESIGN!C328*DESIGN!D328,0)</f>
        <v>0</v>
      </c>
      <c r="H257" s="114">
        <f>IF(DESIGN!O328&gt;0,DESIGN!K328*DESIGN!L328,0)</f>
        <v>0</v>
      </c>
    </row>
    <row r="258" spans="1:8" x14ac:dyDescent="0.25">
      <c r="A258" s="114">
        <f>IF(DESIGN!G329&gt;0,DESIGN!C329,0)</f>
        <v>0</v>
      </c>
      <c r="B258" s="114">
        <f>IF(DESIGN!O329&gt;0,DESIGN!K329,0)</f>
        <v>0</v>
      </c>
      <c r="G258" s="114">
        <f>IF(DESIGN!G329&gt;0,DESIGN!C329*DESIGN!D329,0)</f>
        <v>0</v>
      </c>
      <c r="H258" s="114">
        <f>IF(DESIGN!O329&gt;0,DESIGN!K329*DESIGN!L329,0)</f>
        <v>0</v>
      </c>
    </row>
    <row r="259" spans="1:8" x14ac:dyDescent="0.25">
      <c r="A259" s="114">
        <f>IF(DESIGN!G330&gt;0,DESIGN!C330,0)</f>
        <v>0</v>
      </c>
      <c r="B259" s="114">
        <f>IF(DESIGN!O330&gt;0,DESIGN!K330,0)</f>
        <v>0</v>
      </c>
      <c r="G259" s="114">
        <f>IF(DESIGN!G330&gt;0,DESIGN!C330*DESIGN!D330,0)</f>
        <v>0</v>
      </c>
      <c r="H259" s="114">
        <f>IF(DESIGN!O330&gt;0,DESIGN!K330*DESIGN!L330,0)</f>
        <v>0</v>
      </c>
    </row>
    <row r="260" spans="1:8" x14ac:dyDescent="0.25">
      <c r="A260" s="114">
        <f>IF(DESIGN!G331&gt;0,DESIGN!C331,0)</f>
        <v>0</v>
      </c>
      <c r="B260" s="114">
        <f>IF(DESIGN!O331&gt;0,DESIGN!K331,0)</f>
        <v>0</v>
      </c>
      <c r="G260" s="114">
        <f>IF(DESIGN!G331&gt;0,DESIGN!C331*DESIGN!D331,0)</f>
        <v>0</v>
      </c>
      <c r="H260" s="114">
        <f>IF(DESIGN!O331&gt;0,DESIGN!K331*DESIGN!L331,0)</f>
        <v>0</v>
      </c>
    </row>
    <row r="261" spans="1:8" x14ac:dyDescent="0.25">
      <c r="A261" s="114">
        <f>IF(DESIGN!G332&gt;0,DESIGN!C332,0)</f>
        <v>0</v>
      </c>
      <c r="B261" s="114">
        <f>IF(DESIGN!O332&gt;0,DESIGN!K332,0)</f>
        <v>0</v>
      </c>
      <c r="G261" s="114">
        <f>IF(DESIGN!G332&gt;0,DESIGN!C332*DESIGN!D332,0)</f>
        <v>0</v>
      </c>
      <c r="H261" s="114">
        <f>IF(DESIGN!O332&gt;0,DESIGN!K332*DESIGN!L332,0)</f>
        <v>0</v>
      </c>
    </row>
    <row r="262" spans="1:8" x14ac:dyDescent="0.25">
      <c r="A262" s="114">
        <f>IF(DESIGN!G333&gt;0,DESIGN!C333,0)</f>
        <v>0</v>
      </c>
      <c r="B262" s="114">
        <f>IF(DESIGN!O333&gt;0,DESIGN!K333,0)</f>
        <v>0</v>
      </c>
      <c r="G262" s="114">
        <f>IF(DESIGN!G333&gt;0,DESIGN!C333*DESIGN!D333,0)</f>
        <v>0</v>
      </c>
      <c r="H262" s="114">
        <f>IF(DESIGN!O333&gt;0,DESIGN!K333*DESIGN!L333,0)</f>
        <v>0</v>
      </c>
    </row>
    <row r="263" spans="1:8" x14ac:dyDescent="0.25">
      <c r="A263" s="114">
        <f>IF(DESIGN!G334&gt;0,DESIGN!C334,0)</f>
        <v>0</v>
      </c>
      <c r="B263" s="114">
        <f>IF(DESIGN!O334&gt;0,DESIGN!K334,0)</f>
        <v>0</v>
      </c>
      <c r="G263" s="114">
        <f>IF(DESIGN!G334&gt;0,DESIGN!C334*DESIGN!D334,0)</f>
        <v>0</v>
      </c>
      <c r="H263" s="114">
        <f>IF(DESIGN!O334&gt;0,DESIGN!K334*DESIGN!L334,0)</f>
        <v>0</v>
      </c>
    </row>
    <row r="264" spans="1:8" x14ac:dyDescent="0.25">
      <c r="A264" s="114">
        <f>IF(DESIGN!G335&gt;0,DESIGN!C335,0)</f>
        <v>0</v>
      </c>
      <c r="B264" s="114">
        <f>IF(DESIGN!O335&gt;0,DESIGN!K335,0)</f>
        <v>0</v>
      </c>
      <c r="G264" s="114">
        <f>IF(DESIGN!G335&gt;0,DESIGN!C335*DESIGN!D335,0)</f>
        <v>0</v>
      </c>
      <c r="H264" s="114">
        <f>IF(DESIGN!O335&gt;0,DESIGN!K335*DESIGN!L335,0)</f>
        <v>0</v>
      </c>
    </row>
    <row r="265" spans="1:8" x14ac:dyDescent="0.25">
      <c r="A265" s="114">
        <f>IF(DESIGN!G336&gt;0,DESIGN!C336,0)</f>
        <v>0</v>
      </c>
      <c r="B265" s="114">
        <f>IF(DESIGN!O336&gt;0,DESIGN!K336,0)</f>
        <v>0</v>
      </c>
      <c r="G265" s="114">
        <f>IF(DESIGN!G336&gt;0,DESIGN!C336*DESIGN!D336,0)</f>
        <v>0</v>
      </c>
      <c r="H265" s="114">
        <f>IF(DESIGN!O336&gt;0,DESIGN!K336*DESIGN!L336,0)</f>
        <v>0</v>
      </c>
    </row>
    <row r="266" spans="1:8" x14ac:dyDescent="0.25">
      <c r="A266" s="114">
        <f>IF(DESIGN!G337&gt;0,DESIGN!C337,0)</f>
        <v>0</v>
      </c>
      <c r="B266" s="114">
        <f>IF(DESIGN!O337&gt;0,DESIGN!K337,0)</f>
        <v>0</v>
      </c>
      <c r="G266" s="114">
        <f>IF(DESIGN!G337&gt;0,DESIGN!C337*DESIGN!D337,0)</f>
        <v>0</v>
      </c>
      <c r="H266" s="114">
        <f>IF(DESIGN!O337&gt;0,DESIGN!K337*DESIGN!L337,0)</f>
        <v>0</v>
      </c>
    </row>
    <row r="267" spans="1:8" x14ac:dyDescent="0.25">
      <c r="A267" s="114">
        <f>IF(DESIGN!G338&gt;0,DESIGN!C338,0)</f>
        <v>0</v>
      </c>
      <c r="B267" s="114">
        <f>IF(DESIGN!O338&gt;0,DESIGN!K338,0)</f>
        <v>0</v>
      </c>
      <c r="G267" s="114">
        <f>IF(DESIGN!G338&gt;0,DESIGN!C338*DESIGN!D338,0)</f>
        <v>0</v>
      </c>
      <c r="H267" s="114">
        <f>IF(DESIGN!O338&gt;0,DESIGN!K338*DESIGN!L338,0)</f>
        <v>0</v>
      </c>
    </row>
    <row r="268" spans="1:8" x14ac:dyDescent="0.25">
      <c r="A268" s="114">
        <f>IF(DESIGN!G339&gt;0,DESIGN!C339,0)</f>
        <v>0</v>
      </c>
      <c r="B268" s="114">
        <f>IF(DESIGN!O339&gt;0,DESIGN!K339,0)</f>
        <v>0</v>
      </c>
      <c r="G268" s="114">
        <f>IF(DESIGN!G339&gt;0,DESIGN!C339*DESIGN!D339,0)</f>
        <v>0</v>
      </c>
      <c r="H268" s="114">
        <f>IF(DESIGN!O339&gt;0,DESIGN!K339*DESIGN!L339,0)</f>
        <v>0</v>
      </c>
    </row>
    <row r="269" spans="1:8" x14ac:dyDescent="0.25">
      <c r="A269" s="114">
        <f>IF(DESIGN!G340&gt;0,DESIGN!C340,0)</f>
        <v>0</v>
      </c>
      <c r="B269" s="114">
        <f>IF(DESIGN!O340&gt;0,DESIGN!K340,0)</f>
        <v>0</v>
      </c>
      <c r="G269" s="114">
        <f>IF(DESIGN!G340&gt;0,DESIGN!C340*DESIGN!D340,0)</f>
        <v>0</v>
      </c>
      <c r="H269" s="114">
        <f>IF(DESIGN!O340&gt;0,DESIGN!K340*DESIGN!L340,0)</f>
        <v>0</v>
      </c>
    </row>
    <row r="270" spans="1:8" x14ac:dyDescent="0.25">
      <c r="A270" s="114">
        <f>IF(DESIGN!G341&gt;0,DESIGN!C341,0)</f>
        <v>0</v>
      </c>
      <c r="B270" s="114">
        <f>IF(DESIGN!O341&gt;0,DESIGN!K341,0)</f>
        <v>0</v>
      </c>
      <c r="G270" s="114">
        <f>IF(DESIGN!G341&gt;0,DESIGN!C341*DESIGN!D341,0)</f>
        <v>0</v>
      </c>
      <c r="H270" s="114">
        <f>IF(DESIGN!O341&gt;0,DESIGN!K341*DESIGN!L341,0)</f>
        <v>0</v>
      </c>
    </row>
    <row r="271" spans="1:8" x14ac:dyDescent="0.25">
      <c r="A271" s="114">
        <f>IF(DESIGN!G342&gt;0,DESIGN!C342,0)</f>
        <v>0</v>
      </c>
      <c r="B271" s="114">
        <f>IF(DESIGN!O342&gt;0,DESIGN!K342,0)</f>
        <v>0</v>
      </c>
      <c r="G271" s="114">
        <f>IF(DESIGN!G342&gt;0,DESIGN!C342*DESIGN!D342,0)</f>
        <v>0</v>
      </c>
      <c r="H271" s="114">
        <f>IF(DESIGN!O342&gt;0,DESIGN!K342*DESIGN!L342,0)</f>
        <v>0</v>
      </c>
    </row>
    <row r="272" spans="1:8" x14ac:dyDescent="0.25">
      <c r="A272" s="114">
        <f>IF(DESIGN!G343&gt;0,DESIGN!C343,0)</f>
        <v>0</v>
      </c>
      <c r="B272" s="114">
        <f>IF(DESIGN!O343&gt;0,DESIGN!K343,0)</f>
        <v>0</v>
      </c>
      <c r="G272" s="114">
        <f>IF(DESIGN!G343&gt;0,DESIGN!C343*DESIGN!D343,0)</f>
        <v>0</v>
      </c>
      <c r="H272" s="114">
        <f>IF(DESIGN!O343&gt;0,DESIGN!K343*DESIGN!L343,0)</f>
        <v>0</v>
      </c>
    </row>
    <row r="273" spans="1:8" x14ac:dyDescent="0.25">
      <c r="A273" s="114">
        <f>IF(DESIGN!G344&gt;0,DESIGN!C344,0)</f>
        <v>0</v>
      </c>
      <c r="B273" s="114">
        <f>IF(DESIGN!O344&gt;0,DESIGN!K344,0)</f>
        <v>0</v>
      </c>
      <c r="G273" s="114">
        <f>IF(DESIGN!G344&gt;0,DESIGN!C344*DESIGN!D344,0)</f>
        <v>0</v>
      </c>
      <c r="H273" s="114">
        <f>IF(DESIGN!O344&gt;0,DESIGN!K344*DESIGN!L344,0)</f>
        <v>0</v>
      </c>
    </row>
    <row r="274" spans="1:8" x14ac:dyDescent="0.25">
      <c r="A274" s="114">
        <f>IF(DESIGN!G345&gt;0,DESIGN!C345,0)</f>
        <v>0</v>
      </c>
      <c r="B274" s="114">
        <f>IF(DESIGN!O345&gt;0,DESIGN!K345,0)</f>
        <v>0</v>
      </c>
      <c r="G274" s="114">
        <f>IF(DESIGN!G345&gt;0,DESIGN!C345*DESIGN!D345,0)</f>
        <v>0</v>
      </c>
      <c r="H274" s="114">
        <f>IF(DESIGN!O345&gt;0,DESIGN!K345*DESIGN!L345,0)</f>
        <v>0</v>
      </c>
    </row>
    <row r="275" spans="1:8" x14ac:dyDescent="0.25">
      <c r="A275" s="114">
        <f>IF(DESIGN!G346&gt;0,DESIGN!C346,0)</f>
        <v>0</v>
      </c>
      <c r="B275" s="114">
        <f>IF(DESIGN!O346&gt;0,DESIGN!K346,0)</f>
        <v>0</v>
      </c>
      <c r="G275" s="114">
        <f>IF(DESIGN!G346&gt;0,DESIGN!C346*DESIGN!D346,0)</f>
        <v>0</v>
      </c>
      <c r="H275" s="114">
        <f>IF(DESIGN!O346&gt;0,DESIGN!K346*DESIGN!L346,0)</f>
        <v>0</v>
      </c>
    </row>
    <row r="276" spans="1:8" x14ac:dyDescent="0.25">
      <c r="A276" s="114">
        <f>IF(DESIGN!G347&gt;0,DESIGN!C347,0)</f>
        <v>0</v>
      </c>
      <c r="B276" s="114">
        <f>IF(DESIGN!O347&gt;0,DESIGN!K347,0)</f>
        <v>0</v>
      </c>
      <c r="G276" s="114">
        <f>IF(DESIGN!G347&gt;0,DESIGN!C347*DESIGN!D347,0)</f>
        <v>0</v>
      </c>
      <c r="H276" s="114">
        <f>IF(DESIGN!O347&gt;0,DESIGN!K347*DESIGN!L347,0)</f>
        <v>0</v>
      </c>
    </row>
    <row r="277" spans="1:8" x14ac:dyDescent="0.25">
      <c r="A277" s="114">
        <f>IF(DESIGN!G348&gt;0,DESIGN!C348,0)</f>
        <v>0</v>
      </c>
      <c r="B277" s="114">
        <f>IF(DESIGN!O348&gt;0,DESIGN!K348,0)</f>
        <v>0</v>
      </c>
      <c r="G277" s="114">
        <f>IF(DESIGN!G348&gt;0,DESIGN!C348*DESIGN!D348,0)</f>
        <v>0</v>
      </c>
      <c r="H277" s="114">
        <f>IF(DESIGN!O348&gt;0,DESIGN!K348*DESIGN!L348,0)</f>
        <v>0</v>
      </c>
    </row>
    <row r="278" spans="1:8" x14ac:dyDescent="0.25">
      <c r="A278" s="114">
        <f>IF(DESIGN!G349&gt;0,DESIGN!C349,0)</f>
        <v>0</v>
      </c>
      <c r="B278" s="114">
        <f>IF(DESIGN!O349&gt;0,DESIGN!K349,0)</f>
        <v>0</v>
      </c>
      <c r="G278" s="114">
        <f>IF(DESIGN!G349&gt;0,DESIGN!C349*DESIGN!D349,0)</f>
        <v>0</v>
      </c>
      <c r="H278" s="114">
        <f>IF(DESIGN!O349&gt;0,DESIGN!K349*DESIGN!L349,0)</f>
        <v>0</v>
      </c>
    </row>
    <row r="279" spans="1:8" x14ac:dyDescent="0.25">
      <c r="A279" s="114">
        <f>IF(DESIGN!G350&gt;0,DESIGN!C350,0)</f>
        <v>0</v>
      </c>
      <c r="B279" s="114">
        <f>IF(DESIGN!O350&gt;0,DESIGN!K350,0)</f>
        <v>0</v>
      </c>
      <c r="G279" s="114">
        <f>IF(DESIGN!G350&gt;0,DESIGN!C350*DESIGN!D350,0)</f>
        <v>0</v>
      </c>
      <c r="H279" s="114">
        <f>IF(DESIGN!O350&gt;0,DESIGN!K350*DESIGN!L350,0)</f>
        <v>0</v>
      </c>
    </row>
    <row r="280" spans="1:8" x14ac:dyDescent="0.25">
      <c r="A280" s="114">
        <f>IF(DESIGN!G351&gt;0,DESIGN!C351,0)</f>
        <v>0</v>
      </c>
      <c r="B280" s="114">
        <f>IF(DESIGN!O351&gt;0,DESIGN!K351,0)</f>
        <v>0</v>
      </c>
      <c r="G280" s="114">
        <f>IF(DESIGN!G351&gt;0,DESIGN!C351*DESIGN!D351,0)</f>
        <v>0</v>
      </c>
      <c r="H280" s="114">
        <f>IF(DESIGN!O351&gt;0,DESIGN!K351*DESIGN!L351,0)</f>
        <v>0</v>
      </c>
    </row>
    <row r="281" spans="1:8" x14ac:dyDescent="0.25">
      <c r="A281" s="114">
        <f>IF(DESIGN!G352&gt;0,DESIGN!C352,0)</f>
        <v>0</v>
      </c>
      <c r="B281" s="114">
        <f>IF(DESIGN!O352&gt;0,DESIGN!K352,0)</f>
        <v>0</v>
      </c>
      <c r="G281" s="114">
        <f>IF(DESIGN!G352&gt;0,DESIGN!C352*DESIGN!D352,0)</f>
        <v>0</v>
      </c>
      <c r="H281" s="114">
        <f>IF(DESIGN!O352&gt;0,DESIGN!K352*DESIGN!L352,0)</f>
        <v>0</v>
      </c>
    </row>
    <row r="282" spans="1:8" x14ac:dyDescent="0.25">
      <c r="A282" s="114">
        <f>IF(DESIGN!G353&gt;0,DESIGN!C353,0)</f>
        <v>0</v>
      </c>
      <c r="B282" s="114">
        <f>IF(DESIGN!O353&gt;0,DESIGN!K353,0)</f>
        <v>0</v>
      </c>
      <c r="G282" s="114">
        <f>IF(DESIGN!G353&gt;0,DESIGN!C353*DESIGN!D353,0)</f>
        <v>0</v>
      </c>
      <c r="H282" s="114">
        <f>IF(DESIGN!O353&gt;0,DESIGN!K353*DESIGN!L353,0)</f>
        <v>0</v>
      </c>
    </row>
    <row r="283" spans="1:8" x14ac:dyDescent="0.25">
      <c r="A283" s="114">
        <f>IF(DESIGN!G354&gt;0,DESIGN!C354,0)</f>
        <v>0</v>
      </c>
      <c r="B283" s="114">
        <f>IF(DESIGN!O354&gt;0,DESIGN!K354,0)</f>
        <v>0</v>
      </c>
      <c r="G283" s="114">
        <f>IF(DESIGN!G354&gt;0,DESIGN!C354*DESIGN!D354,0)</f>
        <v>0</v>
      </c>
      <c r="H283" s="114">
        <f>IF(DESIGN!O354&gt;0,DESIGN!K354*DESIGN!L354,0)</f>
        <v>0</v>
      </c>
    </row>
    <row r="284" spans="1:8" x14ac:dyDescent="0.25">
      <c r="A284" s="114">
        <f>IF(DESIGN!G355&gt;0,DESIGN!C355,0)</f>
        <v>0</v>
      </c>
      <c r="B284" s="114">
        <f>IF(DESIGN!O355&gt;0,DESIGN!K355,0)</f>
        <v>0</v>
      </c>
      <c r="G284" s="114">
        <f>IF(DESIGN!G355&gt;0,DESIGN!C355*DESIGN!D355,0)</f>
        <v>0</v>
      </c>
      <c r="H284" s="114">
        <f>IF(DESIGN!O355&gt;0,DESIGN!K355*DESIGN!L355,0)</f>
        <v>0</v>
      </c>
    </row>
    <row r="285" spans="1:8" x14ac:dyDescent="0.25">
      <c r="A285" s="114">
        <f>IF(DESIGN!G356&gt;0,DESIGN!C356,0)</f>
        <v>0</v>
      </c>
      <c r="B285" s="114">
        <f>IF(DESIGN!O356&gt;0,DESIGN!K356,0)</f>
        <v>0</v>
      </c>
      <c r="G285" s="114">
        <f>IF(DESIGN!G356&gt;0,DESIGN!C356*DESIGN!D356,0)</f>
        <v>0</v>
      </c>
      <c r="H285" s="114">
        <f>IF(DESIGN!O356&gt;0,DESIGN!K356*DESIGN!L356,0)</f>
        <v>0</v>
      </c>
    </row>
    <row r="286" spans="1:8" x14ac:dyDescent="0.25">
      <c r="A286" s="114">
        <f>IF(DESIGN!G357&gt;0,DESIGN!C357,0)</f>
        <v>0</v>
      </c>
      <c r="B286" s="114">
        <f>IF(DESIGN!O357&gt;0,DESIGN!K357,0)</f>
        <v>0</v>
      </c>
      <c r="G286" s="114">
        <f>IF(DESIGN!G357&gt;0,DESIGN!C357*DESIGN!D357,0)</f>
        <v>0</v>
      </c>
      <c r="H286" s="114">
        <f>IF(DESIGN!O357&gt;0,DESIGN!K357*DESIGN!L357,0)</f>
        <v>0</v>
      </c>
    </row>
    <row r="287" spans="1:8" x14ac:dyDescent="0.25">
      <c r="A287" s="114">
        <f>IF(DESIGN!G358&gt;0,DESIGN!C358,0)</f>
        <v>0</v>
      </c>
      <c r="B287" s="114">
        <f>IF(DESIGN!O358&gt;0,DESIGN!K358,0)</f>
        <v>0</v>
      </c>
      <c r="G287" s="114">
        <f>IF(DESIGN!G358&gt;0,DESIGN!C358*DESIGN!D358,0)</f>
        <v>0</v>
      </c>
      <c r="H287" s="114">
        <f>IF(DESIGN!O358&gt;0,DESIGN!K358*DESIGN!L358,0)</f>
        <v>0</v>
      </c>
    </row>
    <row r="288" spans="1:8" x14ac:dyDescent="0.25">
      <c r="A288" s="114">
        <f>IF(DESIGN!G359&gt;0,DESIGN!C359,0)</f>
        <v>0</v>
      </c>
      <c r="B288" s="114">
        <f>IF(DESIGN!O359&gt;0,DESIGN!K359,0)</f>
        <v>0</v>
      </c>
      <c r="G288" s="114">
        <f>IF(DESIGN!G359&gt;0,DESIGN!C359*DESIGN!D359,0)</f>
        <v>0</v>
      </c>
      <c r="H288" s="114">
        <f>IF(DESIGN!O359&gt;0,DESIGN!K359*DESIGN!L359,0)</f>
        <v>0</v>
      </c>
    </row>
    <row r="289" spans="1:8" x14ac:dyDescent="0.25">
      <c r="A289" s="114">
        <f>IF(DESIGN!G360&gt;0,DESIGN!C360,0)</f>
        <v>0</v>
      </c>
      <c r="B289" s="114">
        <f>IF(DESIGN!O360&gt;0,DESIGN!K360,0)</f>
        <v>0</v>
      </c>
      <c r="G289" s="114">
        <f>IF(DESIGN!G360&gt;0,DESIGN!C360*DESIGN!D360,0)</f>
        <v>0</v>
      </c>
      <c r="H289" s="114">
        <f>IF(DESIGN!O360&gt;0,DESIGN!K360*DESIGN!L360,0)</f>
        <v>0</v>
      </c>
    </row>
    <row r="290" spans="1:8" x14ac:dyDescent="0.25">
      <c r="A290" s="114">
        <f>IF(DESIGN!G361&gt;0,DESIGN!C361,0)</f>
        <v>0</v>
      </c>
      <c r="B290" s="114">
        <f>IF(DESIGN!O361&gt;0,DESIGN!K361,0)</f>
        <v>0</v>
      </c>
      <c r="G290" s="114">
        <f>IF(DESIGN!G361&gt;0,DESIGN!C361*DESIGN!D361,0)</f>
        <v>0</v>
      </c>
      <c r="H290" s="114">
        <f>IF(DESIGN!O361&gt;0,DESIGN!K361*DESIGN!L361,0)</f>
        <v>0</v>
      </c>
    </row>
    <row r="291" spans="1:8" x14ac:dyDescent="0.25">
      <c r="A291" s="114">
        <f>IF(DESIGN!G362&gt;0,DESIGN!C362,0)</f>
        <v>0</v>
      </c>
      <c r="B291" s="114">
        <f>IF(DESIGN!O362&gt;0,DESIGN!K362,0)</f>
        <v>0</v>
      </c>
      <c r="G291" s="114">
        <f>IF(DESIGN!G362&gt;0,DESIGN!C362*DESIGN!D362,0)</f>
        <v>0</v>
      </c>
      <c r="H291" s="114">
        <f>IF(DESIGN!O362&gt;0,DESIGN!K362*DESIGN!L362,0)</f>
        <v>0</v>
      </c>
    </row>
    <row r="292" spans="1:8" x14ac:dyDescent="0.25">
      <c r="A292" s="114">
        <f>IF(DESIGN!G363&gt;0,DESIGN!C363,0)</f>
        <v>0</v>
      </c>
      <c r="B292" s="114">
        <f>IF(DESIGN!O363&gt;0,DESIGN!K363,0)</f>
        <v>0</v>
      </c>
      <c r="G292" s="114">
        <f>IF(DESIGN!G363&gt;0,DESIGN!C363*DESIGN!D363,0)</f>
        <v>0</v>
      </c>
      <c r="H292" s="114">
        <f>IF(DESIGN!O363&gt;0,DESIGN!K363*DESIGN!L363,0)</f>
        <v>0</v>
      </c>
    </row>
    <row r="293" spans="1:8" x14ac:dyDescent="0.25">
      <c r="A293" s="114">
        <f>IF(DESIGN!G364&gt;0,DESIGN!C364,0)</f>
        <v>0</v>
      </c>
      <c r="B293" s="114">
        <f>IF(DESIGN!O364&gt;0,DESIGN!K364,0)</f>
        <v>0</v>
      </c>
      <c r="G293" s="114">
        <f>IF(DESIGN!G364&gt;0,DESIGN!C364*DESIGN!D364,0)</f>
        <v>0</v>
      </c>
      <c r="H293" s="114">
        <f>IF(DESIGN!O364&gt;0,DESIGN!K364*DESIGN!L364,0)</f>
        <v>0</v>
      </c>
    </row>
    <row r="294" spans="1:8" x14ac:dyDescent="0.25">
      <c r="A294" s="114">
        <f>IF(DESIGN!G365&gt;0,DESIGN!C365,0)</f>
        <v>0</v>
      </c>
      <c r="B294" s="114">
        <f>IF(DESIGN!O365&gt;0,DESIGN!K365,0)</f>
        <v>0</v>
      </c>
      <c r="G294" s="114">
        <f>IF(DESIGN!G365&gt;0,DESIGN!C365*DESIGN!D365,0)</f>
        <v>0</v>
      </c>
      <c r="H294" s="114">
        <f>IF(DESIGN!O365&gt;0,DESIGN!K365*DESIGN!L365,0)</f>
        <v>0</v>
      </c>
    </row>
    <row r="295" spans="1:8" x14ac:dyDescent="0.25">
      <c r="A295" s="114">
        <f>IF(DESIGN!G366&gt;0,DESIGN!C366,0)</f>
        <v>0</v>
      </c>
      <c r="B295" s="114">
        <f>IF(DESIGN!O366&gt;0,DESIGN!K366,0)</f>
        <v>0</v>
      </c>
      <c r="G295" s="114">
        <f>IF(DESIGN!G366&gt;0,DESIGN!C366*DESIGN!D366,0)</f>
        <v>0</v>
      </c>
      <c r="H295" s="114">
        <f>IF(DESIGN!O366&gt;0,DESIGN!K366*DESIGN!L366,0)</f>
        <v>0</v>
      </c>
    </row>
    <row r="296" spans="1:8" x14ac:dyDescent="0.25">
      <c r="A296" s="114">
        <f>IF(DESIGN!G367&gt;0,DESIGN!C367,0)</f>
        <v>0</v>
      </c>
      <c r="B296" s="114">
        <f>IF(DESIGN!O367&gt;0,DESIGN!K367,0)</f>
        <v>0</v>
      </c>
      <c r="G296" s="114">
        <f>IF(DESIGN!G367&gt;0,DESIGN!C367*DESIGN!D367,0)</f>
        <v>0</v>
      </c>
      <c r="H296" s="114">
        <f>IF(DESIGN!O367&gt;0,DESIGN!K367*DESIGN!L367,0)</f>
        <v>0</v>
      </c>
    </row>
    <row r="297" spans="1:8" x14ac:dyDescent="0.25">
      <c r="A297" s="114">
        <f>IF(DESIGN!G368&gt;0,DESIGN!C368,0)</f>
        <v>0</v>
      </c>
      <c r="B297" s="114">
        <f>IF(DESIGN!O368&gt;0,DESIGN!K368,0)</f>
        <v>0</v>
      </c>
      <c r="G297" s="114">
        <f>IF(DESIGN!G368&gt;0,DESIGN!C368*DESIGN!D368,0)</f>
        <v>0</v>
      </c>
      <c r="H297" s="114">
        <f>IF(DESIGN!O368&gt;0,DESIGN!K368*DESIGN!L368,0)</f>
        <v>0</v>
      </c>
    </row>
    <row r="298" spans="1:8" x14ac:dyDescent="0.25">
      <c r="A298" s="114">
        <f>IF(DESIGN!G369&gt;0,DESIGN!C369,0)</f>
        <v>0</v>
      </c>
      <c r="B298" s="114">
        <f>IF(DESIGN!O369&gt;0,DESIGN!K369,0)</f>
        <v>0</v>
      </c>
      <c r="G298" s="114">
        <f>IF(DESIGN!G369&gt;0,DESIGN!C369*DESIGN!D369,0)</f>
        <v>0</v>
      </c>
      <c r="H298" s="114">
        <f>IF(DESIGN!O369&gt;0,DESIGN!K369*DESIGN!L369,0)</f>
        <v>0</v>
      </c>
    </row>
    <row r="299" spans="1:8" x14ac:dyDescent="0.25">
      <c r="A299" s="114">
        <f>IF(DESIGN!G370&gt;0,DESIGN!C370,0)</f>
        <v>0</v>
      </c>
      <c r="B299" s="114">
        <f>IF(DESIGN!O370&gt;0,DESIGN!K370,0)</f>
        <v>0</v>
      </c>
      <c r="G299" s="114">
        <f>IF(DESIGN!G370&gt;0,DESIGN!C370*DESIGN!D370,0)</f>
        <v>0</v>
      </c>
      <c r="H299" s="114">
        <f>IF(DESIGN!O370&gt;0,DESIGN!K370*DESIGN!L370,0)</f>
        <v>0</v>
      </c>
    </row>
    <row r="300" spans="1:8" x14ac:dyDescent="0.25">
      <c r="A300" s="114">
        <f>IF(DESIGN!G371&gt;0,DESIGN!C371,0)</f>
        <v>0</v>
      </c>
      <c r="B300" s="114">
        <f>IF(DESIGN!O371&gt;0,DESIGN!K371,0)</f>
        <v>0</v>
      </c>
      <c r="G300" s="114">
        <f>IF(DESIGN!G371&gt;0,DESIGN!C371*DESIGN!D371,0)</f>
        <v>0</v>
      </c>
      <c r="H300" s="114">
        <f>IF(DESIGN!O371&gt;0,DESIGN!K371*DESIGN!L371,0)</f>
        <v>0</v>
      </c>
    </row>
    <row r="301" spans="1:8" x14ac:dyDescent="0.25">
      <c r="A301" s="114">
        <f>IF(DESIGN!G372&gt;0,DESIGN!C372,0)</f>
        <v>0</v>
      </c>
      <c r="B301" s="114">
        <f>IF(DESIGN!O372&gt;0,DESIGN!K372,0)</f>
        <v>0</v>
      </c>
      <c r="G301" s="114">
        <f>IF(DESIGN!G372&gt;0,DESIGN!C372*DESIGN!D372,0)</f>
        <v>0</v>
      </c>
      <c r="H301" s="114">
        <f>IF(DESIGN!O372&gt;0,DESIGN!K372*DESIGN!L372,0)</f>
        <v>0</v>
      </c>
    </row>
    <row r="302" spans="1:8" x14ac:dyDescent="0.25">
      <c r="A302" s="114">
        <f>IF(DESIGN!G373&gt;0,DESIGN!C373,0)</f>
        <v>0</v>
      </c>
      <c r="B302" s="114">
        <f>IF(DESIGN!O373&gt;0,DESIGN!K373,0)</f>
        <v>0</v>
      </c>
      <c r="G302" s="114">
        <f>IF(DESIGN!G373&gt;0,DESIGN!C373*DESIGN!D373,0)</f>
        <v>0</v>
      </c>
      <c r="H302" s="114">
        <f>IF(DESIGN!O373&gt;0,DESIGN!K373*DESIGN!L373,0)</f>
        <v>0</v>
      </c>
    </row>
    <row r="303" spans="1:8" x14ac:dyDescent="0.25">
      <c r="A303" s="114">
        <f>IF(DESIGN!G374&gt;0,DESIGN!C374,0)</f>
        <v>0</v>
      </c>
      <c r="B303" s="114">
        <f>IF(DESIGN!O374&gt;0,DESIGN!K374,0)</f>
        <v>0</v>
      </c>
      <c r="G303" s="114">
        <f>IF(DESIGN!G374&gt;0,DESIGN!C374*DESIGN!D374,0)</f>
        <v>0</v>
      </c>
      <c r="H303" s="114">
        <f>IF(DESIGN!O374&gt;0,DESIGN!K374*DESIGN!L374,0)</f>
        <v>0</v>
      </c>
    </row>
    <row r="304" spans="1:8" x14ac:dyDescent="0.25">
      <c r="A304" s="114">
        <f>IF(DESIGN!G375&gt;0,DESIGN!C375,0)</f>
        <v>0</v>
      </c>
      <c r="B304" s="114">
        <f>IF(DESIGN!O375&gt;0,DESIGN!K375,0)</f>
        <v>0</v>
      </c>
      <c r="G304" s="114">
        <f>IF(DESIGN!G375&gt;0,DESIGN!C375*DESIGN!D375,0)</f>
        <v>0</v>
      </c>
      <c r="H304" s="114">
        <f>IF(DESIGN!O375&gt;0,DESIGN!K375*DESIGN!L375,0)</f>
        <v>0</v>
      </c>
    </row>
    <row r="305" spans="1:8" x14ac:dyDescent="0.25">
      <c r="A305" s="114">
        <f>IF(DESIGN!G376&gt;0,DESIGN!C376,0)</f>
        <v>0</v>
      </c>
      <c r="B305" s="114">
        <f>IF(DESIGN!O376&gt;0,DESIGN!K376,0)</f>
        <v>0</v>
      </c>
      <c r="G305" s="114">
        <f>IF(DESIGN!G376&gt;0,DESIGN!C376*DESIGN!D376,0)</f>
        <v>0</v>
      </c>
      <c r="H305" s="114">
        <f>IF(DESIGN!O376&gt;0,DESIGN!K376*DESIGN!L376,0)</f>
        <v>0</v>
      </c>
    </row>
    <row r="306" spans="1:8" x14ac:dyDescent="0.25">
      <c r="A306" s="114">
        <f>IF(DESIGN!G377&gt;0,DESIGN!C377,0)</f>
        <v>0</v>
      </c>
      <c r="B306" s="114">
        <f>IF(DESIGN!O377&gt;0,DESIGN!K377,0)</f>
        <v>0</v>
      </c>
      <c r="G306" s="114">
        <f>IF(DESIGN!G377&gt;0,DESIGN!C377*DESIGN!D377,0)</f>
        <v>0</v>
      </c>
      <c r="H306" s="114">
        <f>IF(DESIGN!O377&gt;0,DESIGN!K377*DESIGN!L377,0)</f>
        <v>0</v>
      </c>
    </row>
    <row r="307" spans="1:8" x14ac:dyDescent="0.25">
      <c r="A307" s="114">
        <f>IF(DESIGN!G378&gt;0,DESIGN!C378,0)</f>
        <v>0</v>
      </c>
      <c r="B307" s="114">
        <f>IF(DESIGN!O378&gt;0,DESIGN!K378,0)</f>
        <v>0</v>
      </c>
      <c r="G307" s="114">
        <f>IF(DESIGN!G378&gt;0,DESIGN!C378*DESIGN!D378,0)</f>
        <v>0</v>
      </c>
      <c r="H307" s="114">
        <f>IF(DESIGN!O378&gt;0,DESIGN!K378*DESIGN!L378,0)</f>
        <v>0</v>
      </c>
    </row>
    <row r="308" spans="1:8" x14ac:dyDescent="0.25">
      <c r="A308" s="114">
        <f>IF(DESIGN!G379&gt;0,DESIGN!C379,0)</f>
        <v>0</v>
      </c>
      <c r="B308" s="114">
        <f>IF(DESIGN!O379&gt;0,DESIGN!K379,0)</f>
        <v>0</v>
      </c>
      <c r="G308" s="114">
        <f>IF(DESIGN!G379&gt;0,DESIGN!C379*DESIGN!D379,0)</f>
        <v>0</v>
      </c>
      <c r="H308" s="114">
        <f>IF(DESIGN!O379&gt;0,DESIGN!K379*DESIGN!L379,0)</f>
        <v>0</v>
      </c>
    </row>
    <row r="309" spans="1:8" x14ac:dyDescent="0.25">
      <c r="A309" s="114">
        <f>IF(DESIGN!G380&gt;0,DESIGN!C380,0)</f>
        <v>0</v>
      </c>
      <c r="B309" s="114">
        <f>IF(DESIGN!O380&gt;0,DESIGN!K380,0)</f>
        <v>0</v>
      </c>
      <c r="G309" s="114">
        <f>IF(DESIGN!G380&gt;0,DESIGN!C380*DESIGN!D380,0)</f>
        <v>0</v>
      </c>
      <c r="H309" s="114">
        <f>IF(DESIGN!O380&gt;0,DESIGN!K380*DESIGN!L380,0)</f>
        <v>0</v>
      </c>
    </row>
    <row r="310" spans="1:8" x14ac:dyDescent="0.25">
      <c r="A310" s="114">
        <f>IF(DESIGN!G381&gt;0,DESIGN!C381,0)</f>
        <v>0</v>
      </c>
      <c r="B310" s="114">
        <f>IF(DESIGN!O381&gt;0,DESIGN!K381,0)</f>
        <v>0</v>
      </c>
      <c r="G310" s="114">
        <f>IF(DESIGN!G381&gt;0,DESIGN!C381*DESIGN!D381,0)</f>
        <v>0</v>
      </c>
      <c r="H310" s="114">
        <f>IF(DESIGN!O381&gt;0,DESIGN!K381*DESIGN!L381,0)</f>
        <v>0</v>
      </c>
    </row>
    <row r="311" spans="1:8" x14ac:dyDescent="0.25">
      <c r="A311" s="114">
        <f>IF(DESIGN!G382&gt;0,DESIGN!C382,0)</f>
        <v>0</v>
      </c>
      <c r="B311" s="114">
        <f>IF(DESIGN!O382&gt;0,DESIGN!K382,0)</f>
        <v>0</v>
      </c>
      <c r="G311" s="114">
        <f>IF(DESIGN!G382&gt;0,DESIGN!C382*DESIGN!D382,0)</f>
        <v>0</v>
      </c>
      <c r="H311" s="114">
        <f>IF(DESIGN!O382&gt;0,DESIGN!K382*DESIGN!L382,0)</f>
        <v>0</v>
      </c>
    </row>
    <row r="312" spans="1:8" x14ac:dyDescent="0.25">
      <c r="A312" s="114">
        <f>IF(DESIGN!G383&gt;0,DESIGN!C383,0)</f>
        <v>0</v>
      </c>
      <c r="B312" s="114">
        <f>IF(DESIGN!O383&gt;0,DESIGN!K383,0)</f>
        <v>0</v>
      </c>
      <c r="G312" s="114">
        <f>IF(DESIGN!G383&gt;0,DESIGN!C383*DESIGN!D383,0)</f>
        <v>0</v>
      </c>
      <c r="H312" s="114">
        <f>IF(DESIGN!O383&gt;0,DESIGN!K383*DESIGN!L383,0)</f>
        <v>0</v>
      </c>
    </row>
    <row r="313" spans="1:8" x14ac:dyDescent="0.25">
      <c r="A313" s="114">
        <f>IF(DESIGN!G384&gt;0,DESIGN!C384,0)</f>
        <v>0</v>
      </c>
      <c r="B313" s="114">
        <f>IF(DESIGN!O384&gt;0,DESIGN!K384,0)</f>
        <v>0</v>
      </c>
      <c r="G313" s="114">
        <f>IF(DESIGN!G384&gt;0,DESIGN!C384*DESIGN!D384,0)</f>
        <v>0</v>
      </c>
      <c r="H313" s="114">
        <f>IF(DESIGN!O384&gt;0,DESIGN!K384*DESIGN!L384,0)</f>
        <v>0</v>
      </c>
    </row>
    <row r="314" spans="1:8" x14ac:dyDescent="0.25">
      <c r="A314" s="114">
        <f>IF(DESIGN!G385&gt;0,DESIGN!C385,0)</f>
        <v>0</v>
      </c>
      <c r="B314" s="114">
        <f>IF(DESIGN!O385&gt;0,DESIGN!K385,0)</f>
        <v>0</v>
      </c>
      <c r="G314" s="114">
        <f>IF(DESIGN!G385&gt;0,DESIGN!C385*DESIGN!D385,0)</f>
        <v>0</v>
      </c>
      <c r="H314" s="114">
        <f>IF(DESIGN!O385&gt;0,DESIGN!K385*DESIGN!L385,0)</f>
        <v>0</v>
      </c>
    </row>
    <row r="315" spans="1:8" x14ac:dyDescent="0.25">
      <c r="A315" s="114">
        <f>IF(DESIGN!G386&gt;0,DESIGN!C386,0)</f>
        <v>0</v>
      </c>
      <c r="B315" s="114">
        <f>IF(DESIGN!O386&gt;0,DESIGN!K386,0)</f>
        <v>0</v>
      </c>
      <c r="G315" s="114">
        <f>IF(DESIGN!G386&gt;0,DESIGN!C386*DESIGN!D386,0)</f>
        <v>0</v>
      </c>
      <c r="H315" s="114">
        <f>IF(DESIGN!O386&gt;0,DESIGN!K386*DESIGN!L386,0)</f>
        <v>0</v>
      </c>
    </row>
    <row r="316" spans="1:8" x14ac:dyDescent="0.25">
      <c r="A316" s="114">
        <f>IF(DESIGN!G387&gt;0,DESIGN!C387,0)</f>
        <v>0</v>
      </c>
      <c r="B316" s="114">
        <f>IF(DESIGN!O387&gt;0,DESIGN!K387,0)</f>
        <v>0</v>
      </c>
      <c r="G316" s="114">
        <f>IF(DESIGN!G387&gt;0,DESIGN!C387*DESIGN!D387,0)</f>
        <v>0</v>
      </c>
      <c r="H316" s="114">
        <f>IF(DESIGN!O387&gt;0,DESIGN!K387*DESIGN!L387,0)</f>
        <v>0</v>
      </c>
    </row>
    <row r="317" spans="1:8" x14ac:dyDescent="0.25">
      <c r="A317" s="114">
        <f>IF(DESIGN!G388&gt;0,DESIGN!C388,0)</f>
        <v>0</v>
      </c>
      <c r="B317" s="114">
        <f>IF(DESIGN!O388&gt;0,DESIGN!K388,0)</f>
        <v>0</v>
      </c>
      <c r="G317" s="114">
        <f>IF(DESIGN!G388&gt;0,DESIGN!C388*DESIGN!D388,0)</f>
        <v>0</v>
      </c>
      <c r="H317" s="114">
        <f>IF(DESIGN!O388&gt;0,DESIGN!K388*DESIGN!L388,0)</f>
        <v>0</v>
      </c>
    </row>
    <row r="318" spans="1:8" x14ac:dyDescent="0.25">
      <c r="A318" s="114">
        <f>IF(DESIGN!G389&gt;0,DESIGN!C389,0)</f>
        <v>0</v>
      </c>
      <c r="B318" s="114">
        <f>IF(DESIGN!O389&gt;0,DESIGN!K389,0)</f>
        <v>0</v>
      </c>
      <c r="G318" s="114">
        <f>IF(DESIGN!G389&gt;0,DESIGN!C389*DESIGN!D389,0)</f>
        <v>0</v>
      </c>
      <c r="H318" s="114">
        <f>IF(DESIGN!O389&gt;0,DESIGN!K389*DESIGN!L389,0)</f>
        <v>0</v>
      </c>
    </row>
    <row r="319" spans="1:8" x14ac:dyDescent="0.25">
      <c r="A319" s="114">
        <f>IF(DESIGN!G390&gt;0,DESIGN!C390,0)</f>
        <v>0</v>
      </c>
      <c r="B319" s="114">
        <f>IF(DESIGN!O390&gt;0,DESIGN!K390,0)</f>
        <v>0</v>
      </c>
      <c r="G319" s="114">
        <f>IF(DESIGN!G390&gt;0,DESIGN!C390*DESIGN!D390,0)</f>
        <v>0</v>
      </c>
      <c r="H319" s="114">
        <f>IF(DESIGN!O390&gt;0,DESIGN!K390*DESIGN!L390,0)</f>
        <v>0</v>
      </c>
    </row>
    <row r="320" spans="1:8" x14ac:dyDescent="0.25">
      <c r="A320" s="114">
        <f>IF(DESIGN!G391&gt;0,DESIGN!C391,0)</f>
        <v>0</v>
      </c>
      <c r="B320" s="114">
        <f>IF(DESIGN!O391&gt;0,DESIGN!K391,0)</f>
        <v>0</v>
      </c>
      <c r="G320" s="114">
        <f>IF(DESIGN!G391&gt;0,DESIGN!C391*DESIGN!D391,0)</f>
        <v>0</v>
      </c>
      <c r="H320" s="114">
        <f>IF(DESIGN!O391&gt;0,DESIGN!K391*DESIGN!L391,0)</f>
        <v>0</v>
      </c>
    </row>
    <row r="321" spans="1:8" x14ac:dyDescent="0.25">
      <c r="A321" s="114">
        <f>IF(DESIGN!G392&gt;0,DESIGN!C392,0)</f>
        <v>0</v>
      </c>
      <c r="B321" s="114">
        <f>IF(DESIGN!O392&gt;0,DESIGN!K392,0)</f>
        <v>0</v>
      </c>
      <c r="G321" s="114">
        <f>IF(DESIGN!G392&gt;0,DESIGN!C392*DESIGN!D392,0)</f>
        <v>0</v>
      </c>
      <c r="H321" s="114">
        <f>IF(DESIGN!O392&gt;0,DESIGN!K392*DESIGN!L392,0)</f>
        <v>0</v>
      </c>
    </row>
    <row r="322" spans="1:8" x14ac:dyDescent="0.25">
      <c r="A322" s="114">
        <f>IF(DESIGN!G393&gt;0,DESIGN!C393,0)</f>
        <v>0</v>
      </c>
      <c r="B322" s="114">
        <f>IF(DESIGN!O393&gt;0,DESIGN!K393,0)</f>
        <v>0</v>
      </c>
      <c r="G322" s="114">
        <f>IF(DESIGN!G393&gt;0,DESIGN!C393*DESIGN!D393,0)</f>
        <v>0</v>
      </c>
      <c r="H322" s="114">
        <f>IF(DESIGN!O393&gt;0,DESIGN!K393*DESIGN!L393,0)</f>
        <v>0</v>
      </c>
    </row>
    <row r="323" spans="1:8" x14ac:dyDescent="0.25">
      <c r="A323" s="114">
        <f>IF(DESIGN!G394&gt;0,DESIGN!C394,0)</f>
        <v>0</v>
      </c>
      <c r="B323" s="114">
        <f>IF(DESIGN!O394&gt;0,DESIGN!K394,0)</f>
        <v>0</v>
      </c>
      <c r="G323" s="114">
        <f>IF(DESIGN!G394&gt;0,DESIGN!C394*DESIGN!D394,0)</f>
        <v>0</v>
      </c>
      <c r="H323" s="114">
        <f>IF(DESIGN!O394&gt;0,DESIGN!K394*DESIGN!L394,0)</f>
        <v>0</v>
      </c>
    </row>
    <row r="324" spans="1:8" x14ac:dyDescent="0.25">
      <c r="A324" s="114">
        <f>IF(DESIGN!G395&gt;0,DESIGN!C395,0)</f>
        <v>0</v>
      </c>
      <c r="B324" s="114">
        <f>IF(DESIGN!O395&gt;0,DESIGN!K395,0)</f>
        <v>0</v>
      </c>
      <c r="G324" s="114">
        <f>IF(DESIGN!G395&gt;0,DESIGN!C395*DESIGN!D395,0)</f>
        <v>0</v>
      </c>
      <c r="H324" s="114">
        <f>IF(DESIGN!O395&gt;0,DESIGN!K395*DESIGN!L395,0)</f>
        <v>0</v>
      </c>
    </row>
    <row r="325" spans="1:8" x14ac:dyDescent="0.25">
      <c r="A325" s="114">
        <f>IF(DESIGN!G396&gt;0,DESIGN!C396,0)</f>
        <v>0</v>
      </c>
      <c r="B325" s="114">
        <f>IF(DESIGN!O396&gt;0,DESIGN!K396,0)</f>
        <v>0</v>
      </c>
      <c r="G325" s="114">
        <f>IF(DESIGN!G396&gt;0,DESIGN!C396*DESIGN!D396,0)</f>
        <v>0</v>
      </c>
      <c r="H325" s="114">
        <f>IF(DESIGN!O396&gt;0,DESIGN!K396*DESIGN!L396,0)</f>
        <v>0</v>
      </c>
    </row>
    <row r="326" spans="1:8" x14ac:dyDescent="0.25">
      <c r="A326" s="114">
        <f>IF(DESIGN!G397&gt;0,DESIGN!C397,0)</f>
        <v>0</v>
      </c>
      <c r="B326" s="114">
        <f>IF(DESIGN!O397&gt;0,DESIGN!K397,0)</f>
        <v>0</v>
      </c>
      <c r="G326" s="114">
        <f>IF(DESIGN!G397&gt;0,DESIGN!C397*DESIGN!D397,0)</f>
        <v>0</v>
      </c>
      <c r="H326" s="114">
        <f>IF(DESIGN!O397&gt;0,DESIGN!K397*DESIGN!L397,0)</f>
        <v>0</v>
      </c>
    </row>
    <row r="327" spans="1:8" x14ac:dyDescent="0.25">
      <c r="A327" s="114">
        <f>IF(DESIGN!G398&gt;0,DESIGN!C398,0)</f>
        <v>0</v>
      </c>
      <c r="B327" s="114">
        <f>IF(DESIGN!O398&gt;0,DESIGN!K398,0)</f>
        <v>0</v>
      </c>
      <c r="G327" s="114">
        <f>IF(DESIGN!G398&gt;0,DESIGN!C398*DESIGN!D398,0)</f>
        <v>0</v>
      </c>
      <c r="H327" s="114">
        <f>IF(DESIGN!O398&gt;0,DESIGN!K398*DESIGN!L398,0)</f>
        <v>0</v>
      </c>
    </row>
    <row r="328" spans="1:8" x14ac:dyDescent="0.25">
      <c r="A328" s="114">
        <f>IF(DESIGN!G399&gt;0,DESIGN!C399,0)</f>
        <v>0</v>
      </c>
      <c r="B328" s="114">
        <f>IF(DESIGN!O399&gt;0,DESIGN!K399,0)</f>
        <v>0</v>
      </c>
      <c r="G328" s="114">
        <f>IF(DESIGN!G399&gt;0,DESIGN!C399*DESIGN!D399,0)</f>
        <v>0</v>
      </c>
      <c r="H328" s="114">
        <f>IF(DESIGN!O399&gt;0,DESIGN!K399*DESIGN!L399,0)</f>
        <v>0</v>
      </c>
    </row>
    <row r="329" spans="1:8" x14ac:dyDescent="0.25">
      <c r="A329" s="114">
        <f>IF(DESIGN!G400&gt;0,DESIGN!C400,0)</f>
        <v>0</v>
      </c>
      <c r="B329" s="114">
        <f>IF(DESIGN!O400&gt;0,DESIGN!K400,0)</f>
        <v>0</v>
      </c>
      <c r="G329" s="114">
        <f>IF(DESIGN!G400&gt;0,DESIGN!C400*DESIGN!D400,0)</f>
        <v>0</v>
      </c>
      <c r="H329" s="114">
        <f>IF(DESIGN!O400&gt;0,DESIGN!K400*DESIGN!L400,0)</f>
        <v>0</v>
      </c>
    </row>
    <row r="330" spans="1:8" x14ac:dyDescent="0.25">
      <c r="A330" s="114">
        <f>IF(DESIGN!G401&gt;0,DESIGN!C401,0)</f>
        <v>0</v>
      </c>
      <c r="B330" s="114">
        <f>IF(DESIGN!O401&gt;0,DESIGN!K401,0)</f>
        <v>0</v>
      </c>
      <c r="G330" s="114">
        <f>IF(DESIGN!G401&gt;0,DESIGN!C401*DESIGN!D401,0)</f>
        <v>0</v>
      </c>
      <c r="H330" s="114">
        <f>IF(DESIGN!O401&gt;0,DESIGN!K401*DESIGN!L401,0)</f>
        <v>0</v>
      </c>
    </row>
    <row r="331" spans="1:8" x14ac:dyDescent="0.25">
      <c r="A331" s="114">
        <f>IF(DESIGN!G402&gt;0,DESIGN!C402,0)</f>
        <v>0</v>
      </c>
      <c r="B331" s="114">
        <f>IF(DESIGN!O402&gt;0,DESIGN!K402,0)</f>
        <v>0</v>
      </c>
      <c r="G331" s="114">
        <f>IF(DESIGN!G402&gt;0,DESIGN!C402*DESIGN!D402,0)</f>
        <v>0</v>
      </c>
      <c r="H331" s="114">
        <f>IF(DESIGN!O402&gt;0,DESIGN!K402*DESIGN!L402,0)</f>
        <v>0</v>
      </c>
    </row>
    <row r="332" spans="1:8" x14ac:dyDescent="0.25">
      <c r="A332" s="114">
        <f>IF(DESIGN!G403&gt;0,DESIGN!C403,0)</f>
        <v>0</v>
      </c>
      <c r="B332" s="114">
        <f>IF(DESIGN!O403&gt;0,DESIGN!K403,0)</f>
        <v>0</v>
      </c>
      <c r="G332" s="114">
        <f>IF(DESIGN!G403&gt;0,DESIGN!C403*DESIGN!D403,0)</f>
        <v>0</v>
      </c>
      <c r="H332" s="114">
        <f>IF(DESIGN!O403&gt;0,DESIGN!K403*DESIGN!L403,0)</f>
        <v>0</v>
      </c>
    </row>
    <row r="333" spans="1:8" x14ac:dyDescent="0.25">
      <c r="A333" s="114">
        <f>IF(DESIGN!G404&gt;0,DESIGN!C404,0)</f>
        <v>0</v>
      </c>
      <c r="B333" s="114">
        <f>IF(DESIGN!O404&gt;0,DESIGN!K404,0)</f>
        <v>0</v>
      </c>
      <c r="G333" s="114">
        <f>IF(DESIGN!G404&gt;0,DESIGN!C404*DESIGN!D404,0)</f>
        <v>0</v>
      </c>
      <c r="H333" s="114">
        <f>IF(DESIGN!O404&gt;0,DESIGN!K404*DESIGN!L404,0)</f>
        <v>0</v>
      </c>
    </row>
    <row r="334" spans="1:8" x14ac:dyDescent="0.25">
      <c r="A334" s="114">
        <f>IF(DESIGN!G405&gt;0,DESIGN!C405,0)</f>
        <v>0</v>
      </c>
      <c r="B334" s="114">
        <f>IF(DESIGN!O405&gt;0,DESIGN!K405,0)</f>
        <v>0</v>
      </c>
      <c r="G334" s="114">
        <f>IF(DESIGN!G405&gt;0,DESIGN!C405*DESIGN!D405,0)</f>
        <v>0</v>
      </c>
      <c r="H334" s="114">
        <f>IF(DESIGN!O405&gt;0,DESIGN!K405*DESIGN!L405,0)</f>
        <v>0</v>
      </c>
    </row>
    <row r="335" spans="1:8" x14ac:dyDescent="0.25">
      <c r="A335" s="114">
        <f>IF(DESIGN!G406&gt;0,DESIGN!C406,0)</f>
        <v>0</v>
      </c>
      <c r="B335" s="114">
        <f>IF(DESIGN!O406&gt;0,DESIGN!K406,0)</f>
        <v>0</v>
      </c>
      <c r="G335" s="114">
        <f>IF(DESIGN!G406&gt;0,DESIGN!C406*DESIGN!D406,0)</f>
        <v>0</v>
      </c>
      <c r="H335" s="114">
        <f>IF(DESIGN!O406&gt;0,DESIGN!K406*DESIGN!L406,0)</f>
        <v>0</v>
      </c>
    </row>
    <row r="336" spans="1:8" x14ac:dyDescent="0.25">
      <c r="A336" s="114">
        <f>IF(DESIGN!G407&gt;0,DESIGN!C407,0)</f>
        <v>0</v>
      </c>
      <c r="B336" s="114">
        <f>IF(DESIGN!O407&gt;0,DESIGN!K407,0)</f>
        <v>0</v>
      </c>
      <c r="G336" s="114">
        <f>IF(DESIGN!G407&gt;0,DESIGN!C407*DESIGN!D407,0)</f>
        <v>0</v>
      </c>
      <c r="H336" s="114">
        <f>IF(DESIGN!O407&gt;0,DESIGN!K407*DESIGN!L407,0)</f>
        <v>0</v>
      </c>
    </row>
    <row r="337" spans="1:8" x14ac:dyDescent="0.25">
      <c r="A337" s="114">
        <f>IF(DESIGN!G408&gt;0,DESIGN!C408,0)</f>
        <v>0</v>
      </c>
      <c r="B337" s="114">
        <f>IF(DESIGN!O408&gt;0,DESIGN!K408,0)</f>
        <v>0</v>
      </c>
      <c r="G337" s="114">
        <f>IF(DESIGN!G408&gt;0,DESIGN!C408*DESIGN!D408,0)</f>
        <v>0</v>
      </c>
      <c r="H337" s="114">
        <f>IF(DESIGN!O408&gt;0,DESIGN!K408*DESIGN!L408,0)</f>
        <v>0</v>
      </c>
    </row>
    <row r="338" spans="1:8" x14ac:dyDescent="0.25">
      <c r="A338" s="114">
        <f>IF(DESIGN!G409&gt;0,DESIGN!C409,0)</f>
        <v>0</v>
      </c>
      <c r="B338" s="114">
        <f>IF(DESIGN!O409&gt;0,DESIGN!K409,0)</f>
        <v>0</v>
      </c>
      <c r="G338" s="114">
        <f>IF(DESIGN!G409&gt;0,DESIGN!C409*DESIGN!D409,0)</f>
        <v>0</v>
      </c>
      <c r="H338" s="114">
        <f>IF(DESIGN!O409&gt;0,DESIGN!K409*DESIGN!L409,0)</f>
        <v>0</v>
      </c>
    </row>
    <row r="339" spans="1:8" x14ac:dyDescent="0.25">
      <c r="A339" s="114">
        <f>IF(DESIGN!G410&gt;0,DESIGN!C410,0)</f>
        <v>0</v>
      </c>
      <c r="B339" s="114">
        <f>IF(DESIGN!O410&gt;0,DESIGN!K410,0)</f>
        <v>0</v>
      </c>
      <c r="G339" s="114">
        <f>IF(DESIGN!G410&gt;0,DESIGN!C410*DESIGN!D410,0)</f>
        <v>0</v>
      </c>
      <c r="H339" s="114">
        <f>IF(DESIGN!O410&gt;0,DESIGN!K410*DESIGN!L410,0)</f>
        <v>0</v>
      </c>
    </row>
    <row r="340" spans="1:8" x14ac:dyDescent="0.25">
      <c r="A340" s="114">
        <f>IF(DESIGN!G411&gt;0,DESIGN!C411,0)</f>
        <v>0</v>
      </c>
      <c r="B340" s="114">
        <f>IF(DESIGN!O411&gt;0,DESIGN!K411,0)</f>
        <v>0</v>
      </c>
      <c r="G340" s="114">
        <f>IF(DESIGN!G411&gt;0,DESIGN!C411*DESIGN!D411,0)</f>
        <v>0</v>
      </c>
      <c r="H340" s="114">
        <f>IF(DESIGN!O411&gt;0,DESIGN!K411*DESIGN!L411,0)</f>
        <v>0</v>
      </c>
    </row>
    <row r="341" spans="1:8" x14ac:dyDescent="0.25">
      <c r="A341" s="114">
        <f>IF(DESIGN!G412&gt;0,DESIGN!C412,0)</f>
        <v>0</v>
      </c>
      <c r="B341" s="114">
        <f>IF(DESIGN!O412&gt;0,DESIGN!K412,0)</f>
        <v>0</v>
      </c>
      <c r="G341" s="114">
        <f>IF(DESIGN!G412&gt;0,DESIGN!C412*DESIGN!D412,0)</f>
        <v>0</v>
      </c>
      <c r="H341" s="114">
        <f>IF(DESIGN!O412&gt;0,DESIGN!K412*DESIGN!L412,0)</f>
        <v>0</v>
      </c>
    </row>
    <row r="342" spans="1:8" x14ac:dyDescent="0.25">
      <c r="A342" s="114">
        <f>IF(DESIGN!G413&gt;0,DESIGN!C413,0)</f>
        <v>0</v>
      </c>
      <c r="B342" s="114">
        <f>IF(DESIGN!O413&gt;0,DESIGN!K413,0)</f>
        <v>0</v>
      </c>
      <c r="G342" s="114">
        <f>IF(DESIGN!G413&gt;0,DESIGN!C413*DESIGN!D413,0)</f>
        <v>0</v>
      </c>
      <c r="H342" s="114">
        <f>IF(DESIGN!O413&gt;0,DESIGN!K413*DESIGN!L413,0)</f>
        <v>0</v>
      </c>
    </row>
    <row r="343" spans="1:8" x14ac:dyDescent="0.25">
      <c r="A343" s="114">
        <f>IF(DESIGN!G414&gt;0,DESIGN!C414,0)</f>
        <v>0</v>
      </c>
      <c r="B343" s="114">
        <f>IF(DESIGN!O414&gt;0,DESIGN!K414,0)</f>
        <v>0</v>
      </c>
      <c r="G343" s="114">
        <f>IF(DESIGN!G414&gt;0,DESIGN!C414*DESIGN!D414,0)</f>
        <v>0</v>
      </c>
      <c r="H343" s="114">
        <f>IF(DESIGN!O414&gt;0,DESIGN!K414*DESIGN!L414,0)</f>
        <v>0</v>
      </c>
    </row>
    <row r="344" spans="1:8" x14ac:dyDescent="0.25">
      <c r="A344" s="114">
        <f>IF(DESIGN!G415&gt;0,DESIGN!C415,0)</f>
        <v>0</v>
      </c>
      <c r="B344" s="114">
        <f>IF(DESIGN!O415&gt;0,DESIGN!K415,0)</f>
        <v>0</v>
      </c>
      <c r="G344" s="114">
        <f>IF(DESIGN!G415&gt;0,DESIGN!C415*DESIGN!D415,0)</f>
        <v>0</v>
      </c>
      <c r="H344" s="114">
        <f>IF(DESIGN!O415&gt;0,DESIGN!K415*DESIGN!L415,0)</f>
        <v>0</v>
      </c>
    </row>
    <row r="345" spans="1:8" x14ac:dyDescent="0.25">
      <c r="A345" s="114">
        <f>IF(DESIGN!G416&gt;0,DESIGN!C416,0)</f>
        <v>0</v>
      </c>
      <c r="B345" s="114">
        <f>IF(DESIGN!O416&gt;0,DESIGN!K416,0)</f>
        <v>0</v>
      </c>
      <c r="G345" s="114">
        <f>IF(DESIGN!G416&gt;0,DESIGN!C416*DESIGN!D416,0)</f>
        <v>0</v>
      </c>
      <c r="H345" s="114">
        <f>IF(DESIGN!O416&gt;0,DESIGN!K416*DESIGN!L416,0)</f>
        <v>0</v>
      </c>
    </row>
    <row r="346" spans="1:8" x14ac:dyDescent="0.25">
      <c r="A346" s="114">
        <f>IF(DESIGN!G417&gt;0,DESIGN!C417,0)</f>
        <v>0</v>
      </c>
      <c r="B346" s="114">
        <f>IF(DESIGN!O417&gt;0,DESIGN!K417,0)</f>
        <v>0</v>
      </c>
      <c r="G346" s="114">
        <f>IF(DESIGN!G417&gt;0,DESIGN!C417*DESIGN!D417,0)</f>
        <v>0</v>
      </c>
      <c r="H346" s="114">
        <f>IF(DESIGN!O417&gt;0,DESIGN!K417*DESIGN!L417,0)</f>
        <v>0</v>
      </c>
    </row>
    <row r="347" spans="1:8" x14ac:dyDescent="0.25">
      <c r="A347" s="114">
        <f>IF(DESIGN!G418&gt;0,DESIGN!C418,0)</f>
        <v>0</v>
      </c>
      <c r="B347" s="114">
        <f>IF(DESIGN!O418&gt;0,DESIGN!K418,0)</f>
        <v>0</v>
      </c>
      <c r="G347" s="114">
        <f>IF(DESIGN!G418&gt;0,DESIGN!C418*DESIGN!D418,0)</f>
        <v>0</v>
      </c>
      <c r="H347" s="114">
        <f>IF(DESIGN!O418&gt;0,DESIGN!K418*DESIGN!L418,0)</f>
        <v>0</v>
      </c>
    </row>
    <row r="348" spans="1:8" x14ac:dyDescent="0.25">
      <c r="A348" s="114">
        <f>IF(DESIGN!G419&gt;0,DESIGN!C419,0)</f>
        <v>0</v>
      </c>
      <c r="B348" s="114">
        <f>IF(DESIGN!O419&gt;0,DESIGN!K419,0)</f>
        <v>0</v>
      </c>
      <c r="G348" s="114">
        <f>IF(DESIGN!G419&gt;0,DESIGN!C419*DESIGN!D419,0)</f>
        <v>0</v>
      </c>
      <c r="H348" s="114">
        <f>IF(DESIGN!O419&gt;0,DESIGN!K419*DESIGN!L419,0)</f>
        <v>0</v>
      </c>
    </row>
    <row r="349" spans="1:8" x14ac:dyDescent="0.25">
      <c r="A349" s="114">
        <f>IF(DESIGN!G420&gt;0,DESIGN!C420,0)</f>
        <v>0</v>
      </c>
      <c r="B349" s="114">
        <f>IF(DESIGN!O420&gt;0,DESIGN!K420,0)</f>
        <v>0</v>
      </c>
      <c r="G349" s="114">
        <f>IF(DESIGN!G420&gt;0,DESIGN!C420*DESIGN!D420,0)</f>
        <v>0</v>
      </c>
      <c r="H349" s="114">
        <f>IF(DESIGN!O420&gt;0,DESIGN!K420*DESIGN!L420,0)</f>
        <v>0</v>
      </c>
    </row>
    <row r="350" spans="1:8" x14ac:dyDescent="0.25">
      <c r="A350" s="114">
        <f>IF(DESIGN!G421&gt;0,DESIGN!C421,0)</f>
        <v>0</v>
      </c>
      <c r="B350" s="114">
        <f>IF(DESIGN!O421&gt;0,DESIGN!K421,0)</f>
        <v>0</v>
      </c>
      <c r="G350" s="114">
        <f>IF(DESIGN!G421&gt;0,DESIGN!C421*DESIGN!D421,0)</f>
        <v>0</v>
      </c>
      <c r="H350" s="114">
        <f>IF(DESIGN!O421&gt;0,DESIGN!K421*DESIGN!L421,0)</f>
        <v>0</v>
      </c>
    </row>
    <row r="351" spans="1:8" x14ac:dyDescent="0.25">
      <c r="A351" s="114">
        <f>IF(DESIGN!G422&gt;0,DESIGN!C422,0)</f>
        <v>0</v>
      </c>
      <c r="B351" s="114">
        <f>IF(DESIGN!O422&gt;0,DESIGN!K422,0)</f>
        <v>0</v>
      </c>
      <c r="G351" s="114">
        <f>IF(DESIGN!G422&gt;0,DESIGN!C422*DESIGN!D422,0)</f>
        <v>0</v>
      </c>
      <c r="H351" s="114">
        <f>IF(DESIGN!O422&gt;0,DESIGN!K422*DESIGN!L422,0)</f>
        <v>0</v>
      </c>
    </row>
    <row r="352" spans="1:8" x14ac:dyDescent="0.25">
      <c r="A352" s="114">
        <f>IF(DESIGN!G423&gt;0,DESIGN!C423,0)</f>
        <v>0</v>
      </c>
      <c r="B352" s="114">
        <f>IF(DESIGN!O423&gt;0,DESIGN!K423,0)</f>
        <v>0</v>
      </c>
      <c r="G352" s="114">
        <f>IF(DESIGN!G423&gt;0,DESIGN!C423*DESIGN!D423,0)</f>
        <v>0</v>
      </c>
      <c r="H352" s="114">
        <f>IF(DESIGN!O423&gt;0,DESIGN!K423*DESIGN!L423,0)</f>
        <v>0</v>
      </c>
    </row>
    <row r="353" spans="1:8" x14ac:dyDescent="0.25">
      <c r="A353" s="114">
        <f>IF(DESIGN!G424&gt;0,DESIGN!C424,0)</f>
        <v>0</v>
      </c>
      <c r="B353" s="114">
        <f>IF(DESIGN!O424&gt;0,DESIGN!K424,0)</f>
        <v>0</v>
      </c>
      <c r="G353" s="114">
        <f>IF(DESIGN!G424&gt;0,DESIGN!C424*DESIGN!D424,0)</f>
        <v>0</v>
      </c>
      <c r="H353" s="114">
        <f>IF(DESIGN!O424&gt;0,DESIGN!K424*DESIGN!L424,0)</f>
        <v>0</v>
      </c>
    </row>
    <row r="354" spans="1:8" x14ac:dyDescent="0.25">
      <c r="A354" s="114">
        <f>IF(DESIGN!G425&gt;0,DESIGN!C425,0)</f>
        <v>0</v>
      </c>
      <c r="B354" s="114">
        <f>IF(DESIGN!O425&gt;0,DESIGN!K425,0)</f>
        <v>0</v>
      </c>
      <c r="G354" s="114">
        <f>IF(DESIGN!G425&gt;0,DESIGN!C425*DESIGN!D425,0)</f>
        <v>0</v>
      </c>
      <c r="H354" s="114">
        <f>IF(DESIGN!O425&gt;0,DESIGN!K425*DESIGN!L425,0)</f>
        <v>0</v>
      </c>
    </row>
    <row r="355" spans="1:8" x14ac:dyDescent="0.25">
      <c r="A355" s="114">
        <f>IF(DESIGN!G426&gt;0,DESIGN!C426,0)</f>
        <v>0</v>
      </c>
      <c r="B355" s="114">
        <f>IF(DESIGN!O426&gt;0,DESIGN!K426,0)</f>
        <v>0</v>
      </c>
      <c r="G355" s="114">
        <f>IF(DESIGN!G426&gt;0,DESIGN!C426*DESIGN!D426,0)</f>
        <v>0</v>
      </c>
      <c r="H355" s="114">
        <f>IF(DESIGN!O426&gt;0,DESIGN!K426*DESIGN!L426,0)</f>
        <v>0</v>
      </c>
    </row>
    <row r="356" spans="1:8" x14ac:dyDescent="0.25">
      <c r="A356" s="114">
        <f>IF(DESIGN!G427&gt;0,DESIGN!C427,0)</f>
        <v>0</v>
      </c>
      <c r="B356" s="114">
        <f>IF(DESIGN!O427&gt;0,DESIGN!K427,0)</f>
        <v>0</v>
      </c>
      <c r="G356" s="114">
        <f>IF(DESIGN!G427&gt;0,DESIGN!C427*DESIGN!D427,0)</f>
        <v>0</v>
      </c>
      <c r="H356" s="114">
        <f>IF(DESIGN!O427&gt;0,DESIGN!K427*DESIGN!L427,0)</f>
        <v>0</v>
      </c>
    </row>
    <row r="357" spans="1:8" x14ac:dyDescent="0.25">
      <c r="A357" s="114">
        <f>IF(DESIGN!G428&gt;0,DESIGN!C428,0)</f>
        <v>0</v>
      </c>
      <c r="B357" s="114">
        <f>IF(DESIGN!O428&gt;0,DESIGN!K428,0)</f>
        <v>0</v>
      </c>
      <c r="G357" s="114">
        <f>IF(DESIGN!G428&gt;0,DESIGN!C428*DESIGN!D428,0)</f>
        <v>0</v>
      </c>
      <c r="H357" s="114">
        <f>IF(DESIGN!O428&gt;0,DESIGN!K428*DESIGN!L428,0)</f>
        <v>0</v>
      </c>
    </row>
    <row r="358" spans="1:8" x14ac:dyDescent="0.25">
      <c r="A358" s="114">
        <f>IF(DESIGN!G429&gt;0,DESIGN!C429,0)</f>
        <v>0</v>
      </c>
      <c r="B358" s="114">
        <f>IF(DESIGN!O429&gt;0,DESIGN!K429,0)</f>
        <v>0</v>
      </c>
      <c r="G358" s="114">
        <f>IF(DESIGN!G429&gt;0,DESIGN!C429*DESIGN!D429,0)</f>
        <v>0</v>
      </c>
      <c r="H358" s="114">
        <f>IF(DESIGN!O429&gt;0,DESIGN!K429*DESIGN!L429,0)</f>
        <v>0</v>
      </c>
    </row>
    <row r="359" spans="1:8" x14ac:dyDescent="0.25">
      <c r="A359" s="114">
        <f>IF(DESIGN!G430&gt;0,DESIGN!C430,0)</f>
        <v>0</v>
      </c>
      <c r="B359" s="114">
        <f>IF(DESIGN!O430&gt;0,DESIGN!K430,0)</f>
        <v>0</v>
      </c>
      <c r="G359" s="114">
        <f>IF(DESIGN!G430&gt;0,DESIGN!C430*DESIGN!D430,0)</f>
        <v>0</v>
      </c>
      <c r="H359" s="114">
        <f>IF(DESIGN!O430&gt;0,DESIGN!K430*DESIGN!L430,0)</f>
        <v>0</v>
      </c>
    </row>
    <row r="360" spans="1:8" x14ac:dyDescent="0.25">
      <c r="A360" s="114">
        <f>IF(DESIGN!G431&gt;0,DESIGN!C431,0)</f>
        <v>0</v>
      </c>
      <c r="B360" s="114">
        <f>IF(DESIGN!O431&gt;0,DESIGN!K431,0)</f>
        <v>0</v>
      </c>
      <c r="G360" s="114">
        <f>IF(DESIGN!G431&gt;0,DESIGN!C431*DESIGN!D431,0)</f>
        <v>0</v>
      </c>
      <c r="H360" s="114">
        <f>IF(DESIGN!O431&gt;0,DESIGN!K431*DESIGN!L431,0)</f>
        <v>0</v>
      </c>
    </row>
    <row r="361" spans="1:8" x14ac:dyDescent="0.25">
      <c r="A361" s="114">
        <f>IF(DESIGN!G432&gt;0,DESIGN!C432,0)</f>
        <v>0</v>
      </c>
      <c r="B361" s="114">
        <f>IF(DESIGN!O432&gt;0,DESIGN!K432,0)</f>
        <v>0</v>
      </c>
      <c r="G361" s="114">
        <f>IF(DESIGN!G432&gt;0,DESIGN!C432*DESIGN!D432,0)</f>
        <v>0</v>
      </c>
      <c r="H361" s="114">
        <f>IF(DESIGN!O432&gt;0,DESIGN!K432*DESIGN!L432,0)</f>
        <v>0</v>
      </c>
    </row>
    <row r="362" spans="1:8" x14ac:dyDescent="0.25">
      <c r="A362" s="114">
        <f>IF(DESIGN!G433&gt;0,DESIGN!C433,0)</f>
        <v>0</v>
      </c>
      <c r="B362" s="114">
        <f>IF(DESIGN!O433&gt;0,DESIGN!K433,0)</f>
        <v>0</v>
      </c>
      <c r="G362" s="114">
        <f>IF(DESIGN!G433&gt;0,DESIGN!C433*DESIGN!D433,0)</f>
        <v>0</v>
      </c>
      <c r="H362" s="114">
        <f>IF(DESIGN!O433&gt;0,DESIGN!K433*DESIGN!L433,0)</f>
        <v>0</v>
      </c>
    </row>
    <row r="363" spans="1:8" x14ac:dyDescent="0.25">
      <c r="A363" s="114">
        <f>IF(DESIGN!G434&gt;0,DESIGN!C434,0)</f>
        <v>0</v>
      </c>
      <c r="B363" s="114">
        <f>IF(DESIGN!O434&gt;0,DESIGN!K434,0)</f>
        <v>0</v>
      </c>
      <c r="G363" s="114">
        <f>IF(DESIGN!G434&gt;0,DESIGN!C434*DESIGN!D434,0)</f>
        <v>0</v>
      </c>
      <c r="H363" s="114">
        <f>IF(DESIGN!O434&gt;0,DESIGN!K434*DESIGN!L434,0)</f>
        <v>0</v>
      </c>
    </row>
    <row r="364" spans="1:8" x14ac:dyDescent="0.25">
      <c r="A364" s="114">
        <f>IF(DESIGN!G435&gt;0,DESIGN!C435,0)</f>
        <v>0</v>
      </c>
      <c r="B364" s="114">
        <f>IF(DESIGN!O435&gt;0,DESIGN!K435,0)</f>
        <v>0</v>
      </c>
      <c r="G364" s="114">
        <f>IF(DESIGN!G435&gt;0,DESIGN!C435*DESIGN!D435,0)</f>
        <v>0</v>
      </c>
      <c r="H364" s="114">
        <f>IF(DESIGN!O435&gt;0,DESIGN!K435*DESIGN!L435,0)</f>
        <v>0</v>
      </c>
    </row>
    <row r="365" spans="1:8" x14ac:dyDescent="0.25">
      <c r="A365" s="114">
        <f>IF(DESIGN!G436&gt;0,DESIGN!C436,0)</f>
        <v>0</v>
      </c>
      <c r="B365" s="114">
        <f>IF(DESIGN!O436&gt;0,DESIGN!K436,0)</f>
        <v>0</v>
      </c>
      <c r="G365" s="114">
        <f>IF(DESIGN!G436&gt;0,DESIGN!C436*DESIGN!D436,0)</f>
        <v>0</v>
      </c>
      <c r="H365" s="114">
        <f>IF(DESIGN!O436&gt;0,DESIGN!K436*DESIGN!L436,0)</f>
        <v>0</v>
      </c>
    </row>
    <row r="366" spans="1:8" x14ac:dyDescent="0.25">
      <c r="A366" s="114">
        <f>IF(DESIGN!G437&gt;0,DESIGN!C437,0)</f>
        <v>0</v>
      </c>
      <c r="B366" s="114">
        <f>IF(DESIGN!O437&gt;0,DESIGN!K437,0)</f>
        <v>0</v>
      </c>
      <c r="G366" s="114">
        <f>IF(DESIGN!G437&gt;0,DESIGN!C437*DESIGN!D437,0)</f>
        <v>0</v>
      </c>
      <c r="H366" s="114">
        <f>IF(DESIGN!O437&gt;0,DESIGN!K437*DESIGN!L437,0)</f>
        <v>0</v>
      </c>
    </row>
    <row r="367" spans="1:8" x14ac:dyDescent="0.25">
      <c r="A367" s="114">
        <f>IF(DESIGN!G438&gt;0,DESIGN!C438,0)</f>
        <v>0</v>
      </c>
      <c r="B367" s="114">
        <f>IF(DESIGN!O438&gt;0,DESIGN!K438,0)</f>
        <v>0</v>
      </c>
      <c r="G367" s="114">
        <f>IF(DESIGN!G438&gt;0,DESIGN!C438*DESIGN!D438,0)</f>
        <v>0</v>
      </c>
      <c r="H367" s="114">
        <f>IF(DESIGN!O438&gt;0,DESIGN!K438*DESIGN!L438,0)</f>
        <v>0</v>
      </c>
    </row>
    <row r="368" spans="1:8" x14ac:dyDescent="0.25">
      <c r="A368" s="114">
        <f>IF(DESIGN!G439&gt;0,DESIGN!C439,0)</f>
        <v>0</v>
      </c>
      <c r="B368" s="114">
        <f>IF(DESIGN!O439&gt;0,DESIGN!K439,0)</f>
        <v>0</v>
      </c>
      <c r="G368" s="114">
        <f>IF(DESIGN!G439&gt;0,DESIGN!C439*DESIGN!D439,0)</f>
        <v>0</v>
      </c>
      <c r="H368" s="114">
        <f>IF(DESIGN!O439&gt;0,DESIGN!K439*DESIGN!L439,0)</f>
        <v>0</v>
      </c>
    </row>
    <row r="369" spans="1:8" x14ac:dyDescent="0.25">
      <c r="A369" s="114">
        <f>IF(DESIGN!G440&gt;0,DESIGN!C440,0)</f>
        <v>0</v>
      </c>
      <c r="B369" s="114">
        <f>IF(DESIGN!O440&gt;0,DESIGN!K440,0)</f>
        <v>0</v>
      </c>
      <c r="G369" s="114">
        <f>IF(DESIGN!G440&gt;0,DESIGN!C440*DESIGN!D440,0)</f>
        <v>0</v>
      </c>
      <c r="H369" s="114">
        <f>IF(DESIGN!O440&gt;0,DESIGN!K440*DESIGN!L440,0)</f>
        <v>0</v>
      </c>
    </row>
    <row r="370" spans="1:8" x14ac:dyDescent="0.25">
      <c r="A370" s="114">
        <f>IF(DESIGN!G441&gt;0,DESIGN!C441,0)</f>
        <v>0</v>
      </c>
      <c r="B370" s="114">
        <f>IF(DESIGN!O441&gt;0,DESIGN!K441,0)</f>
        <v>0</v>
      </c>
      <c r="G370" s="114">
        <f>IF(DESIGN!G441&gt;0,DESIGN!C441*DESIGN!D441,0)</f>
        <v>0</v>
      </c>
      <c r="H370" s="114">
        <f>IF(DESIGN!O441&gt;0,DESIGN!K441*DESIGN!L441,0)</f>
        <v>0</v>
      </c>
    </row>
    <row r="371" spans="1:8" x14ac:dyDescent="0.25">
      <c r="A371" s="114">
        <f>IF(DESIGN!G442&gt;0,DESIGN!C442,0)</f>
        <v>0</v>
      </c>
      <c r="B371" s="114">
        <f>IF(DESIGN!O442&gt;0,DESIGN!K442,0)</f>
        <v>0</v>
      </c>
      <c r="G371" s="114">
        <f>IF(DESIGN!G442&gt;0,DESIGN!C442*DESIGN!D442,0)</f>
        <v>0</v>
      </c>
      <c r="H371" s="114">
        <f>IF(DESIGN!O442&gt;0,DESIGN!K442*DESIGN!L442,0)</f>
        <v>0</v>
      </c>
    </row>
    <row r="372" spans="1:8" x14ac:dyDescent="0.25">
      <c r="A372" s="114">
        <f>IF(DESIGN!G443&gt;0,DESIGN!C443,0)</f>
        <v>0</v>
      </c>
      <c r="B372" s="114">
        <f>IF(DESIGN!O443&gt;0,DESIGN!K443,0)</f>
        <v>0</v>
      </c>
      <c r="G372" s="114">
        <f>IF(DESIGN!G443&gt;0,DESIGN!C443*DESIGN!D443,0)</f>
        <v>0</v>
      </c>
      <c r="H372" s="114">
        <f>IF(DESIGN!O443&gt;0,DESIGN!K443*DESIGN!L443,0)</f>
        <v>0</v>
      </c>
    </row>
    <row r="373" spans="1:8" x14ac:dyDescent="0.25">
      <c r="A373" s="114">
        <f>IF(DESIGN!G444&gt;0,DESIGN!C444,0)</f>
        <v>0</v>
      </c>
      <c r="B373" s="114">
        <f>IF(DESIGN!O444&gt;0,DESIGN!K444,0)</f>
        <v>0</v>
      </c>
      <c r="G373" s="114">
        <f>IF(DESIGN!G444&gt;0,DESIGN!C444*DESIGN!D444,0)</f>
        <v>0</v>
      </c>
      <c r="H373" s="114">
        <f>IF(DESIGN!O444&gt;0,DESIGN!K444*DESIGN!L444,0)</f>
        <v>0</v>
      </c>
    </row>
    <row r="374" spans="1:8" x14ac:dyDescent="0.25">
      <c r="A374" s="114">
        <f>IF(DESIGN!G445&gt;0,DESIGN!C445,0)</f>
        <v>0</v>
      </c>
      <c r="B374" s="114">
        <f>IF(DESIGN!O445&gt;0,DESIGN!K445,0)</f>
        <v>0</v>
      </c>
      <c r="G374" s="114">
        <f>IF(DESIGN!G445&gt;0,DESIGN!C445*DESIGN!D445,0)</f>
        <v>0</v>
      </c>
      <c r="H374" s="114">
        <f>IF(DESIGN!O445&gt;0,DESIGN!K445*DESIGN!L445,0)</f>
        <v>0</v>
      </c>
    </row>
    <row r="375" spans="1:8" x14ac:dyDescent="0.25">
      <c r="A375" s="114">
        <f>IF(DESIGN!G446&gt;0,DESIGN!C446,0)</f>
        <v>0</v>
      </c>
      <c r="B375" s="114">
        <f>IF(DESIGN!O446&gt;0,DESIGN!K446,0)</f>
        <v>0</v>
      </c>
      <c r="G375" s="114">
        <f>IF(DESIGN!G446&gt;0,DESIGN!C446*DESIGN!D446,0)</f>
        <v>0</v>
      </c>
      <c r="H375" s="114">
        <f>IF(DESIGN!O446&gt;0,DESIGN!K446*DESIGN!L446,0)</f>
        <v>0</v>
      </c>
    </row>
    <row r="376" spans="1:8" x14ac:dyDescent="0.25">
      <c r="A376" s="114">
        <f>IF(DESIGN!G447&gt;0,DESIGN!C447,0)</f>
        <v>0</v>
      </c>
      <c r="B376" s="114">
        <f>IF(DESIGN!O447&gt;0,DESIGN!K447,0)</f>
        <v>0</v>
      </c>
      <c r="G376" s="114">
        <f>IF(DESIGN!G447&gt;0,DESIGN!C447*DESIGN!D447,0)</f>
        <v>0</v>
      </c>
      <c r="H376" s="114">
        <f>IF(DESIGN!O447&gt;0,DESIGN!K447*DESIGN!L447,0)</f>
        <v>0</v>
      </c>
    </row>
    <row r="377" spans="1:8" x14ac:dyDescent="0.25">
      <c r="A377" s="114">
        <f>IF(DESIGN!G448&gt;0,DESIGN!C448,0)</f>
        <v>0</v>
      </c>
      <c r="B377" s="114">
        <f>IF(DESIGN!O448&gt;0,DESIGN!K448,0)</f>
        <v>0</v>
      </c>
      <c r="G377" s="114">
        <f>IF(DESIGN!G448&gt;0,DESIGN!C448*DESIGN!D448,0)</f>
        <v>0</v>
      </c>
      <c r="H377" s="114">
        <f>IF(DESIGN!O448&gt;0,DESIGN!K448*DESIGN!L448,0)</f>
        <v>0</v>
      </c>
    </row>
    <row r="378" spans="1:8" x14ac:dyDescent="0.25">
      <c r="A378" s="114">
        <f>IF(DESIGN!G449&gt;0,DESIGN!C449,0)</f>
        <v>0</v>
      </c>
      <c r="B378" s="114">
        <f>IF(DESIGN!O449&gt;0,DESIGN!K449,0)</f>
        <v>0</v>
      </c>
      <c r="G378" s="114">
        <f>IF(DESIGN!G449&gt;0,DESIGN!C449*DESIGN!D449,0)</f>
        <v>0</v>
      </c>
      <c r="H378" s="114">
        <f>IF(DESIGN!O449&gt;0,DESIGN!K449*DESIGN!L449,0)</f>
        <v>0</v>
      </c>
    </row>
    <row r="379" spans="1:8" x14ac:dyDescent="0.25">
      <c r="A379" s="114">
        <f>IF(DESIGN!G450&gt;0,DESIGN!C450,0)</f>
        <v>0</v>
      </c>
      <c r="B379" s="114">
        <f>IF(DESIGN!O450&gt;0,DESIGN!K450,0)</f>
        <v>0</v>
      </c>
      <c r="G379" s="114">
        <f>IF(DESIGN!G450&gt;0,DESIGN!C450*DESIGN!D450,0)</f>
        <v>0</v>
      </c>
      <c r="H379" s="114">
        <f>IF(DESIGN!O450&gt;0,DESIGN!K450*DESIGN!L450,0)</f>
        <v>0</v>
      </c>
    </row>
    <row r="380" spans="1:8" x14ac:dyDescent="0.25">
      <c r="A380" s="114">
        <f>IF(DESIGN!G451&gt;0,DESIGN!C451,0)</f>
        <v>0</v>
      </c>
      <c r="B380" s="114">
        <f>IF(DESIGN!O451&gt;0,DESIGN!K451,0)</f>
        <v>0</v>
      </c>
      <c r="G380" s="114">
        <f>IF(DESIGN!G451&gt;0,DESIGN!C451*DESIGN!D451,0)</f>
        <v>0</v>
      </c>
      <c r="H380" s="114">
        <f>IF(DESIGN!O451&gt;0,DESIGN!K451*DESIGN!L451,0)</f>
        <v>0</v>
      </c>
    </row>
    <row r="381" spans="1:8" x14ac:dyDescent="0.25">
      <c r="A381" s="114">
        <f>IF(DESIGN!G452&gt;0,DESIGN!C452,0)</f>
        <v>0</v>
      </c>
      <c r="B381" s="114">
        <f>IF(DESIGN!O452&gt;0,DESIGN!K452,0)</f>
        <v>0</v>
      </c>
      <c r="G381" s="114">
        <f>IF(DESIGN!G452&gt;0,DESIGN!C452*DESIGN!D452,0)</f>
        <v>0</v>
      </c>
      <c r="H381" s="114">
        <f>IF(DESIGN!O452&gt;0,DESIGN!K452*DESIGN!L452,0)</f>
        <v>0</v>
      </c>
    </row>
    <row r="382" spans="1:8" x14ac:dyDescent="0.25">
      <c r="A382" s="114">
        <f>IF(DESIGN!G453&gt;0,DESIGN!C453,0)</f>
        <v>0</v>
      </c>
      <c r="B382" s="114">
        <f>IF(DESIGN!O453&gt;0,DESIGN!K453,0)</f>
        <v>0</v>
      </c>
      <c r="G382" s="114">
        <f>IF(DESIGN!G453&gt;0,DESIGN!C453*DESIGN!D453,0)</f>
        <v>0</v>
      </c>
      <c r="H382" s="114">
        <f>IF(DESIGN!O453&gt;0,DESIGN!K453*DESIGN!L453,0)</f>
        <v>0</v>
      </c>
    </row>
    <row r="383" spans="1:8" x14ac:dyDescent="0.25">
      <c r="A383" s="114">
        <f>IF(DESIGN!G454&gt;0,DESIGN!C454,0)</f>
        <v>0</v>
      </c>
      <c r="B383" s="114">
        <f>IF(DESIGN!O454&gt;0,DESIGN!K454,0)</f>
        <v>0</v>
      </c>
      <c r="G383" s="114">
        <f>IF(DESIGN!G454&gt;0,DESIGN!C454*DESIGN!D454,0)</f>
        <v>0</v>
      </c>
      <c r="H383" s="114">
        <f>IF(DESIGN!O454&gt;0,DESIGN!K454*DESIGN!L454,0)</f>
        <v>0</v>
      </c>
    </row>
    <row r="384" spans="1:8" x14ac:dyDescent="0.25">
      <c r="A384" s="114">
        <f>IF(DESIGN!G455&gt;0,DESIGN!C455,0)</f>
        <v>0</v>
      </c>
      <c r="B384" s="114">
        <f>IF(DESIGN!O455&gt;0,DESIGN!K455,0)</f>
        <v>0</v>
      </c>
      <c r="G384" s="114">
        <f>IF(DESIGN!G455&gt;0,DESIGN!C455*DESIGN!D455,0)</f>
        <v>0</v>
      </c>
      <c r="H384" s="114">
        <f>IF(DESIGN!O455&gt;0,DESIGN!K455*DESIGN!L455,0)</f>
        <v>0</v>
      </c>
    </row>
    <row r="385" spans="1:8" x14ac:dyDescent="0.25">
      <c r="A385" s="114">
        <f>IF(DESIGN!G456&gt;0,DESIGN!C456,0)</f>
        <v>0</v>
      </c>
      <c r="B385" s="114">
        <f>IF(DESIGN!O456&gt;0,DESIGN!K456,0)</f>
        <v>0</v>
      </c>
      <c r="G385" s="114">
        <f>IF(DESIGN!G456&gt;0,DESIGN!C456*DESIGN!D456,0)</f>
        <v>0</v>
      </c>
      <c r="H385" s="114">
        <f>IF(DESIGN!O456&gt;0,DESIGN!K456*DESIGN!L456,0)</f>
        <v>0</v>
      </c>
    </row>
    <row r="386" spans="1:8" x14ac:dyDescent="0.25">
      <c r="A386" s="114">
        <f>IF(DESIGN!G457&gt;0,DESIGN!C457,0)</f>
        <v>0</v>
      </c>
      <c r="B386" s="114">
        <f>IF(DESIGN!O457&gt;0,DESIGN!K457,0)</f>
        <v>0</v>
      </c>
      <c r="G386" s="114">
        <f>IF(DESIGN!G457&gt;0,DESIGN!C457*DESIGN!D457,0)</f>
        <v>0</v>
      </c>
      <c r="H386" s="114">
        <f>IF(DESIGN!O457&gt;0,DESIGN!K457*DESIGN!L457,0)</f>
        <v>0</v>
      </c>
    </row>
    <row r="387" spans="1:8" x14ac:dyDescent="0.25">
      <c r="A387" s="114">
        <f>IF(DESIGN!G458&gt;0,DESIGN!C458,0)</f>
        <v>0</v>
      </c>
      <c r="B387" s="114">
        <f>IF(DESIGN!O458&gt;0,DESIGN!K458,0)</f>
        <v>0</v>
      </c>
      <c r="G387" s="114">
        <f>IF(DESIGN!G458&gt;0,DESIGN!C458*DESIGN!D458,0)</f>
        <v>0</v>
      </c>
      <c r="H387" s="114">
        <f>IF(DESIGN!O458&gt;0,DESIGN!K458*DESIGN!L458,0)</f>
        <v>0</v>
      </c>
    </row>
    <row r="388" spans="1:8" x14ac:dyDescent="0.25">
      <c r="A388" s="114">
        <f>IF(DESIGN!G459&gt;0,DESIGN!C459,0)</f>
        <v>0</v>
      </c>
      <c r="B388" s="114">
        <f>IF(DESIGN!O459&gt;0,DESIGN!K459,0)</f>
        <v>0</v>
      </c>
      <c r="G388" s="114">
        <f>IF(DESIGN!G459&gt;0,DESIGN!C459*DESIGN!D459,0)</f>
        <v>0</v>
      </c>
      <c r="H388" s="114">
        <f>IF(DESIGN!O459&gt;0,DESIGN!K459*DESIGN!L459,0)</f>
        <v>0</v>
      </c>
    </row>
    <row r="389" spans="1:8" x14ac:dyDescent="0.25">
      <c r="A389" s="114">
        <f>IF(DESIGN!G460&gt;0,DESIGN!C460,0)</f>
        <v>0</v>
      </c>
      <c r="B389" s="114">
        <f>IF(DESIGN!O460&gt;0,DESIGN!K460,0)</f>
        <v>0</v>
      </c>
      <c r="G389" s="114">
        <f>IF(DESIGN!G460&gt;0,DESIGN!C460*DESIGN!D460,0)</f>
        <v>0</v>
      </c>
      <c r="H389" s="114">
        <f>IF(DESIGN!O460&gt;0,DESIGN!K460*DESIGN!L460,0)</f>
        <v>0</v>
      </c>
    </row>
    <row r="390" spans="1:8" x14ac:dyDescent="0.25">
      <c r="A390" s="114">
        <f>IF(DESIGN!G461&gt;0,DESIGN!C461,0)</f>
        <v>0</v>
      </c>
      <c r="B390" s="114">
        <f>IF(DESIGN!O461&gt;0,DESIGN!K461,0)</f>
        <v>0</v>
      </c>
      <c r="G390" s="114">
        <f>IF(DESIGN!G461&gt;0,DESIGN!C461*DESIGN!D461,0)</f>
        <v>0</v>
      </c>
      <c r="H390" s="114">
        <f>IF(DESIGN!O461&gt;0,DESIGN!K461*DESIGN!L461,0)</f>
        <v>0</v>
      </c>
    </row>
    <row r="391" spans="1:8" x14ac:dyDescent="0.25">
      <c r="A391" s="114">
        <f>IF(DESIGN!G462&gt;0,DESIGN!C462,0)</f>
        <v>0</v>
      </c>
      <c r="B391" s="114">
        <f>IF(DESIGN!O462&gt;0,DESIGN!K462,0)</f>
        <v>0</v>
      </c>
      <c r="G391" s="114">
        <f>IF(DESIGN!G462&gt;0,DESIGN!C462*DESIGN!D462,0)</f>
        <v>0</v>
      </c>
      <c r="H391" s="114">
        <f>IF(DESIGN!O462&gt;0,DESIGN!K462*DESIGN!L462,0)</f>
        <v>0</v>
      </c>
    </row>
    <row r="392" spans="1:8" x14ac:dyDescent="0.25">
      <c r="A392" s="114">
        <f>IF(DESIGN!G463&gt;0,DESIGN!C463,0)</f>
        <v>0</v>
      </c>
      <c r="B392" s="114">
        <f>IF(DESIGN!O463&gt;0,DESIGN!K463,0)</f>
        <v>0</v>
      </c>
      <c r="G392" s="114">
        <f>IF(DESIGN!G463&gt;0,DESIGN!C463*DESIGN!D463,0)</f>
        <v>0</v>
      </c>
      <c r="H392" s="114">
        <f>IF(DESIGN!O463&gt;0,DESIGN!K463*DESIGN!L463,0)</f>
        <v>0</v>
      </c>
    </row>
    <row r="393" spans="1:8" x14ac:dyDescent="0.25">
      <c r="A393" s="114">
        <f>IF(DESIGN!G464&gt;0,DESIGN!C464,0)</f>
        <v>0</v>
      </c>
      <c r="B393" s="114">
        <f>IF(DESIGN!O464&gt;0,DESIGN!K464,0)</f>
        <v>0</v>
      </c>
      <c r="G393" s="114">
        <f>IF(DESIGN!G464&gt;0,DESIGN!C464*DESIGN!D464,0)</f>
        <v>0</v>
      </c>
      <c r="H393" s="114">
        <f>IF(DESIGN!O464&gt;0,DESIGN!K464*DESIGN!L464,0)</f>
        <v>0</v>
      </c>
    </row>
    <row r="394" spans="1:8" x14ac:dyDescent="0.25">
      <c r="A394" s="114">
        <f>IF(DESIGN!G465&gt;0,DESIGN!C465,0)</f>
        <v>0</v>
      </c>
      <c r="B394" s="114">
        <f>IF(DESIGN!O465&gt;0,DESIGN!K465,0)</f>
        <v>0</v>
      </c>
      <c r="G394" s="114">
        <f>IF(DESIGN!G465&gt;0,DESIGN!C465*DESIGN!D465,0)</f>
        <v>0</v>
      </c>
      <c r="H394" s="114">
        <f>IF(DESIGN!O465&gt;0,DESIGN!K465*DESIGN!L465,0)</f>
        <v>0</v>
      </c>
    </row>
    <row r="395" spans="1:8" x14ac:dyDescent="0.25">
      <c r="A395" s="114">
        <f>IF(DESIGN!G466&gt;0,DESIGN!C466,0)</f>
        <v>0</v>
      </c>
      <c r="B395" s="114">
        <f>IF(DESIGN!O466&gt;0,DESIGN!K466,0)</f>
        <v>0</v>
      </c>
      <c r="G395" s="114">
        <f>IF(DESIGN!G466&gt;0,DESIGN!C466*DESIGN!D466,0)</f>
        <v>0</v>
      </c>
      <c r="H395" s="114">
        <f>IF(DESIGN!O466&gt;0,DESIGN!K466*DESIGN!L466,0)</f>
        <v>0</v>
      </c>
    </row>
    <row r="396" spans="1:8" x14ac:dyDescent="0.25">
      <c r="A396" s="114">
        <f>IF(DESIGN!G467&gt;0,DESIGN!C467,0)</f>
        <v>0</v>
      </c>
      <c r="B396" s="114">
        <f>IF(DESIGN!O467&gt;0,DESIGN!K467,0)</f>
        <v>0</v>
      </c>
      <c r="G396" s="114">
        <f>IF(DESIGN!G467&gt;0,DESIGN!C467*DESIGN!D467,0)</f>
        <v>0</v>
      </c>
      <c r="H396" s="114">
        <f>IF(DESIGN!O467&gt;0,DESIGN!K467*DESIGN!L467,0)</f>
        <v>0</v>
      </c>
    </row>
    <row r="397" spans="1:8" x14ac:dyDescent="0.25">
      <c r="A397" s="114">
        <f>IF(DESIGN!G468&gt;0,DESIGN!C468,0)</f>
        <v>0</v>
      </c>
      <c r="B397" s="114">
        <f>IF(DESIGN!O468&gt;0,DESIGN!K468,0)</f>
        <v>0</v>
      </c>
      <c r="G397" s="114">
        <f>IF(DESIGN!G468&gt;0,DESIGN!C468*DESIGN!D468,0)</f>
        <v>0</v>
      </c>
      <c r="H397" s="114">
        <f>IF(DESIGN!O468&gt;0,DESIGN!K468*DESIGN!L468,0)</f>
        <v>0</v>
      </c>
    </row>
    <row r="398" spans="1:8" x14ac:dyDescent="0.25">
      <c r="A398" s="114">
        <f>IF(DESIGN!G469&gt;0,DESIGN!C469,0)</f>
        <v>0</v>
      </c>
      <c r="B398" s="114">
        <f>IF(DESIGN!O469&gt;0,DESIGN!K469,0)</f>
        <v>0</v>
      </c>
      <c r="G398" s="114">
        <f>IF(DESIGN!G469&gt;0,DESIGN!C469*DESIGN!D469,0)</f>
        <v>0</v>
      </c>
      <c r="H398" s="114">
        <f>IF(DESIGN!O469&gt;0,DESIGN!K469*DESIGN!L469,0)</f>
        <v>0</v>
      </c>
    </row>
    <row r="399" spans="1:8" x14ac:dyDescent="0.25">
      <c r="A399" s="114">
        <f>IF(DESIGN!G470&gt;0,DESIGN!C470,0)</f>
        <v>0</v>
      </c>
      <c r="B399" s="114">
        <f>IF(DESIGN!O470&gt;0,DESIGN!K470,0)</f>
        <v>0</v>
      </c>
      <c r="G399" s="114">
        <f>IF(DESIGN!G470&gt;0,DESIGN!C470*DESIGN!D470,0)</f>
        <v>0</v>
      </c>
      <c r="H399" s="114">
        <f>IF(DESIGN!O470&gt;0,DESIGN!K470*DESIGN!L470,0)</f>
        <v>0</v>
      </c>
    </row>
    <row r="400" spans="1:8" x14ac:dyDescent="0.25">
      <c r="A400" s="114">
        <f>IF(DESIGN!G471&gt;0,DESIGN!C471,0)</f>
        <v>0</v>
      </c>
      <c r="B400" s="114">
        <f>IF(DESIGN!O471&gt;0,DESIGN!K471,0)</f>
        <v>0</v>
      </c>
      <c r="G400" s="114">
        <f>IF(DESIGN!G471&gt;0,DESIGN!C471*DESIGN!D471,0)</f>
        <v>0</v>
      </c>
      <c r="H400" s="114">
        <f>IF(DESIGN!O471&gt;0,DESIGN!K471*DESIGN!L471,0)</f>
        <v>0</v>
      </c>
    </row>
    <row r="401" spans="1:8" x14ac:dyDescent="0.25">
      <c r="A401" s="114">
        <f>IF(DESIGN!G472&gt;0,DESIGN!C472,0)</f>
        <v>0</v>
      </c>
      <c r="B401" s="114">
        <f>IF(DESIGN!O472&gt;0,DESIGN!K472,0)</f>
        <v>0</v>
      </c>
      <c r="G401" s="114">
        <f>IF(DESIGN!G472&gt;0,DESIGN!C472*DESIGN!D472,0)</f>
        <v>0</v>
      </c>
      <c r="H401" s="114">
        <f>IF(DESIGN!O472&gt;0,DESIGN!K472*DESIGN!L472,0)</f>
        <v>0</v>
      </c>
    </row>
    <row r="402" spans="1:8" x14ac:dyDescent="0.25">
      <c r="A402" s="114">
        <f>IF(DESIGN!G473&gt;0,DESIGN!C473,0)</f>
        <v>0</v>
      </c>
      <c r="B402" s="114">
        <f>IF(DESIGN!O473&gt;0,DESIGN!K473,0)</f>
        <v>0</v>
      </c>
      <c r="G402" s="114">
        <f>IF(DESIGN!G473&gt;0,DESIGN!C473*DESIGN!D473,0)</f>
        <v>0</v>
      </c>
      <c r="H402" s="114">
        <f>IF(DESIGN!O473&gt;0,DESIGN!K473*DESIGN!L473,0)</f>
        <v>0</v>
      </c>
    </row>
    <row r="403" spans="1:8" x14ac:dyDescent="0.25">
      <c r="A403" s="114">
        <f>IF(DESIGN!G474&gt;0,DESIGN!C474,0)</f>
        <v>0</v>
      </c>
      <c r="B403" s="114">
        <f>IF(DESIGN!O474&gt;0,DESIGN!K474,0)</f>
        <v>0</v>
      </c>
      <c r="G403" s="114">
        <f>IF(DESIGN!G474&gt;0,DESIGN!C474*DESIGN!D474,0)</f>
        <v>0</v>
      </c>
      <c r="H403" s="114">
        <f>IF(DESIGN!O474&gt;0,DESIGN!K474*DESIGN!L474,0)</f>
        <v>0</v>
      </c>
    </row>
    <row r="404" spans="1:8" x14ac:dyDescent="0.25">
      <c r="A404" s="114">
        <f>IF(DESIGN!G475&gt;0,DESIGN!C475,0)</f>
        <v>0</v>
      </c>
      <c r="B404" s="114">
        <f>IF(DESIGN!O475&gt;0,DESIGN!K475,0)</f>
        <v>0</v>
      </c>
      <c r="G404" s="114">
        <f>IF(DESIGN!G475&gt;0,DESIGN!C475*DESIGN!D475,0)</f>
        <v>0</v>
      </c>
      <c r="H404" s="114">
        <f>IF(DESIGN!O475&gt;0,DESIGN!K475*DESIGN!L475,0)</f>
        <v>0</v>
      </c>
    </row>
    <row r="405" spans="1:8" x14ac:dyDescent="0.25">
      <c r="A405" s="114">
        <f>IF(DESIGN!G476&gt;0,DESIGN!C476,0)</f>
        <v>0</v>
      </c>
      <c r="B405" s="114">
        <f>IF(DESIGN!O476&gt;0,DESIGN!K476,0)</f>
        <v>0</v>
      </c>
      <c r="G405" s="114">
        <f>IF(DESIGN!G476&gt;0,DESIGN!C476*DESIGN!D476,0)</f>
        <v>0</v>
      </c>
      <c r="H405" s="114">
        <f>IF(DESIGN!O476&gt;0,DESIGN!K476*DESIGN!L476,0)</f>
        <v>0</v>
      </c>
    </row>
    <row r="406" spans="1:8" x14ac:dyDescent="0.25">
      <c r="A406" s="114">
        <f>IF(DESIGN!G477&gt;0,DESIGN!C477,0)</f>
        <v>0</v>
      </c>
      <c r="B406" s="114">
        <f>IF(DESIGN!O477&gt;0,DESIGN!K477,0)</f>
        <v>0</v>
      </c>
      <c r="G406" s="114">
        <f>IF(DESIGN!G477&gt;0,DESIGN!C477*DESIGN!D477,0)</f>
        <v>0</v>
      </c>
      <c r="H406" s="114">
        <f>IF(DESIGN!O477&gt;0,DESIGN!K477*DESIGN!L477,0)</f>
        <v>0</v>
      </c>
    </row>
    <row r="407" spans="1:8" x14ac:dyDescent="0.25">
      <c r="A407" s="114">
        <f>IF(DESIGN!G478&gt;0,DESIGN!C478,0)</f>
        <v>0</v>
      </c>
      <c r="B407" s="114">
        <f>IF(DESIGN!O478&gt;0,DESIGN!K478,0)</f>
        <v>0</v>
      </c>
      <c r="G407" s="114">
        <f>IF(DESIGN!G478&gt;0,DESIGN!C478*DESIGN!D478,0)</f>
        <v>0</v>
      </c>
      <c r="H407" s="114">
        <f>IF(DESIGN!O478&gt;0,DESIGN!K478*DESIGN!L478,0)</f>
        <v>0</v>
      </c>
    </row>
    <row r="408" spans="1:8" x14ac:dyDescent="0.25">
      <c r="A408" s="114">
        <f>IF(DESIGN!G479&gt;0,DESIGN!C479,0)</f>
        <v>0</v>
      </c>
      <c r="B408" s="114">
        <f>IF(DESIGN!O479&gt;0,DESIGN!K479,0)</f>
        <v>0</v>
      </c>
      <c r="G408" s="114">
        <f>IF(DESIGN!G479&gt;0,DESIGN!C479*DESIGN!D479,0)</f>
        <v>0</v>
      </c>
      <c r="H408" s="114">
        <f>IF(DESIGN!O479&gt;0,DESIGN!K479*DESIGN!L479,0)</f>
        <v>0</v>
      </c>
    </row>
    <row r="409" spans="1:8" x14ac:dyDescent="0.25">
      <c r="A409" s="114">
        <f>IF(DESIGN!G480&gt;0,DESIGN!C480,0)</f>
        <v>0</v>
      </c>
      <c r="B409" s="114">
        <f>IF(DESIGN!O480&gt;0,DESIGN!K480,0)</f>
        <v>0</v>
      </c>
      <c r="G409" s="114">
        <f>IF(DESIGN!G480&gt;0,DESIGN!C480*DESIGN!D480,0)</f>
        <v>0</v>
      </c>
      <c r="H409" s="114">
        <f>IF(DESIGN!O480&gt;0,DESIGN!K480*DESIGN!L480,0)</f>
        <v>0</v>
      </c>
    </row>
    <row r="410" spans="1:8" x14ac:dyDescent="0.25">
      <c r="A410" s="114">
        <f>IF(DESIGN!G481&gt;0,DESIGN!C481,0)</f>
        <v>0</v>
      </c>
      <c r="B410" s="114">
        <f>IF(DESIGN!O481&gt;0,DESIGN!K481,0)</f>
        <v>0</v>
      </c>
      <c r="G410" s="114">
        <f>IF(DESIGN!G481&gt;0,DESIGN!C481*DESIGN!D481,0)</f>
        <v>0</v>
      </c>
      <c r="H410" s="114">
        <f>IF(DESIGN!O481&gt;0,DESIGN!K481*DESIGN!L481,0)</f>
        <v>0</v>
      </c>
    </row>
    <row r="411" spans="1:8" x14ac:dyDescent="0.25">
      <c r="A411" s="114">
        <f>IF(DESIGN!G482&gt;0,DESIGN!C482,0)</f>
        <v>0</v>
      </c>
      <c r="B411" s="114">
        <f>IF(DESIGN!O482&gt;0,DESIGN!K482,0)</f>
        <v>0</v>
      </c>
      <c r="G411" s="114">
        <f>IF(DESIGN!G482&gt;0,DESIGN!C482*DESIGN!D482,0)</f>
        <v>0</v>
      </c>
      <c r="H411" s="114">
        <f>IF(DESIGN!O482&gt;0,DESIGN!K482*DESIGN!L482,0)</f>
        <v>0</v>
      </c>
    </row>
    <row r="412" spans="1:8" x14ac:dyDescent="0.25">
      <c r="A412" s="114">
        <f>IF(DESIGN!G483&gt;0,DESIGN!C483,0)</f>
        <v>0</v>
      </c>
      <c r="B412" s="114">
        <f>IF(DESIGN!O483&gt;0,DESIGN!K483,0)</f>
        <v>0</v>
      </c>
      <c r="G412" s="114">
        <f>IF(DESIGN!G483&gt;0,DESIGN!C483*DESIGN!D483,0)</f>
        <v>0</v>
      </c>
      <c r="H412" s="114">
        <f>IF(DESIGN!O483&gt;0,DESIGN!K483*DESIGN!L483,0)</f>
        <v>0</v>
      </c>
    </row>
    <row r="413" spans="1:8" x14ac:dyDescent="0.25">
      <c r="A413" s="114">
        <f>IF(DESIGN!G484&gt;0,DESIGN!C484,0)</f>
        <v>0</v>
      </c>
      <c r="B413" s="114">
        <f>IF(DESIGN!O484&gt;0,DESIGN!K484,0)</f>
        <v>0</v>
      </c>
      <c r="G413" s="114">
        <f>IF(DESIGN!G484&gt;0,DESIGN!C484*DESIGN!D484,0)</f>
        <v>0</v>
      </c>
      <c r="H413" s="114">
        <f>IF(DESIGN!O484&gt;0,DESIGN!K484*DESIGN!L484,0)</f>
        <v>0</v>
      </c>
    </row>
    <row r="414" spans="1:8" x14ac:dyDescent="0.25">
      <c r="A414" s="114">
        <f>IF(DESIGN!G485&gt;0,DESIGN!C485,0)</f>
        <v>0</v>
      </c>
      <c r="B414" s="114">
        <f>IF(DESIGN!O485&gt;0,DESIGN!K485,0)</f>
        <v>0</v>
      </c>
      <c r="G414" s="114">
        <f>IF(DESIGN!G485&gt;0,DESIGN!C485*DESIGN!D485,0)</f>
        <v>0</v>
      </c>
      <c r="H414" s="114">
        <f>IF(DESIGN!O485&gt;0,DESIGN!K485*DESIGN!L485,0)</f>
        <v>0</v>
      </c>
    </row>
    <row r="415" spans="1:8" x14ac:dyDescent="0.25">
      <c r="A415" s="114">
        <f>IF(DESIGN!G486&gt;0,DESIGN!C486,0)</f>
        <v>0</v>
      </c>
      <c r="B415" s="114">
        <f>IF(DESIGN!O486&gt;0,DESIGN!K486,0)</f>
        <v>0</v>
      </c>
      <c r="G415" s="114">
        <f>IF(DESIGN!G486&gt;0,DESIGN!C486*DESIGN!D486,0)</f>
        <v>0</v>
      </c>
      <c r="H415" s="114">
        <f>IF(DESIGN!O486&gt;0,DESIGN!K486*DESIGN!L486,0)</f>
        <v>0</v>
      </c>
    </row>
    <row r="416" spans="1:8" x14ac:dyDescent="0.25">
      <c r="A416" s="114">
        <f>IF(DESIGN!G487&gt;0,DESIGN!C487,0)</f>
        <v>0</v>
      </c>
      <c r="B416" s="114">
        <f>IF(DESIGN!O487&gt;0,DESIGN!K487,0)</f>
        <v>0</v>
      </c>
      <c r="G416" s="114">
        <f>IF(DESIGN!G487&gt;0,DESIGN!C487*DESIGN!D487,0)</f>
        <v>0</v>
      </c>
      <c r="H416" s="114">
        <f>IF(DESIGN!O487&gt;0,DESIGN!K487*DESIGN!L487,0)</f>
        <v>0</v>
      </c>
    </row>
    <row r="417" spans="1:8" x14ac:dyDescent="0.25">
      <c r="A417" s="114">
        <f>IF(DESIGN!G488&gt;0,DESIGN!C488,0)</f>
        <v>0</v>
      </c>
      <c r="B417" s="114">
        <f>IF(DESIGN!O488&gt;0,DESIGN!K488,0)</f>
        <v>0</v>
      </c>
      <c r="G417" s="114">
        <f>IF(DESIGN!G488&gt;0,DESIGN!C488*DESIGN!D488,0)</f>
        <v>0</v>
      </c>
      <c r="H417" s="114">
        <f>IF(DESIGN!O488&gt;0,DESIGN!K488*DESIGN!L488,0)</f>
        <v>0</v>
      </c>
    </row>
    <row r="418" spans="1:8" x14ac:dyDescent="0.25">
      <c r="A418" s="114">
        <f>IF(DESIGN!G489&gt;0,DESIGN!C489,0)</f>
        <v>0</v>
      </c>
      <c r="B418" s="114">
        <f>IF(DESIGN!O489&gt;0,DESIGN!K489,0)</f>
        <v>0</v>
      </c>
      <c r="G418" s="114">
        <f>IF(DESIGN!G489&gt;0,DESIGN!C489*DESIGN!D489,0)</f>
        <v>0</v>
      </c>
      <c r="H418" s="114">
        <f>IF(DESIGN!O489&gt;0,DESIGN!K489*DESIGN!L489,0)</f>
        <v>0</v>
      </c>
    </row>
    <row r="419" spans="1:8" x14ac:dyDescent="0.25">
      <c r="A419" s="114">
        <f>IF(DESIGN!G490&gt;0,DESIGN!C490,0)</f>
        <v>0</v>
      </c>
      <c r="B419" s="114">
        <f>IF(DESIGN!O490&gt;0,DESIGN!K490,0)</f>
        <v>0</v>
      </c>
      <c r="G419" s="114">
        <f>IF(DESIGN!G490&gt;0,DESIGN!C490*DESIGN!D490,0)</f>
        <v>0</v>
      </c>
      <c r="H419" s="114">
        <f>IF(DESIGN!O490&gt;0,DESIGN!K490*DESIGN!L490,0)</f>
        <v>0</v>
      </c>
    </row>
    <row r="420" spans="1:8" x14ac:dyDescent="0.25">
      <c r="A420" s="114">
        <f>IF(DESIGN!G491&gt;0,DESIGN!C491,0)</f>
        <v>0</v>
      </c>
      <c r="B420" s="114">
        <f>IF(DESIGN!O491&gt;0,DESIGN!K491,0)</f>
        <v>0</v>
      </c>
      <c r="G420" s="114">
        <f>IF(DESIGN!G491&gt;0,DESIGN!C491*DESIGN!D491,0)</f>
        <v>0</v>
      </c>
      <c r="H420" s="114">
        <f>IF(DESIGN!O491&gt;0,DESIGN!K491*DESIGN!L491,0)</f>
        <v>0</v>
      </c>
    </row>
    <row r="421" spans="1:8" x14ac:dyDescent="0.25">
      <c r="A421" s="114">
        <f>IF(DESIGN!G492&gt;0,DESIGN!C492,0)</f>
        <v>0</v>
      </c>
      <c r="B421" s="114">
        <f>IF(DESIGN!O492&gt;0,DESIGN!K492,0)</f>
        <v>0</v>
      </c>
      <c r="G421" s="114">
        <f>IF(DESIGN!G492&gt;0,DESIGN!C492*DESIGN!D492,0)</f>
        <v>0</v>
      </c>
      <c r="H421" s="114">
        <f>IF(DESIGN!O492&gt;0,DESIGN!K492*DESIGN!L492,0)</f>
        <v>0</v>
      </c>
    </row>
    <row r="422" spans="1:8" x14ac:dyDescent="0.25">
      <c r="A422" s="114">
        <f>IF(DESIGN!G493&gt;0,DESIGN!C493,0)</f>
        <v>0</v>
      </c>
      <c r="B422" s="114">
        <f>IF(DESIGN!O493&gt;0,DESIGN!K493,0)</f>
        <v>0</v>
      </c>
      <c r="G422" s="114">
        <f>IF(DESIGN!G493&gt;0,DESIGN!C493*DESIGN!D493,0)</f>
        <v>0</v>
      </c>
      <c r="H422" s="114">
        <f>IF(DESIGN!O493&gt;0,DESIGN!K493*DESIGN!L493,0)</f>
        <v>0</v>
      </c>
    </row>
    <row r="423" spans="1:8" x14ac:dyDescent="0.25">
      <c r="A423" s="114">
        <f>IF(DESIGN!G494&gt;0,DESIGN!C494,0)</f>
        <v>0</v>
      </c>
      <c r="B423" s="114">
        <f>IF(DESIGN!O494&gt;0,DESIGN!K494,0)</f>
        <v>0</v>
      </c>
      <c r="G423" s="114">
        <f>IF(DESIGN!G494&gt;0,DESIGN!C494*DESIGN!D494,0)</f>
        <v>0</v>
      </c>
      <c r="H423" s="114">
        <f>IF(DESIGN!O494&gt;0,DESIGN!K494*DESIGN!L494,0)</f>
        <v>0</v>
      </c>
    </row>
    <row r="424" spans="1:8" x14ac:dyDescent="0.25">
      <c r="A424" s="114">
        <f>IF(DESIGN!G495&gt;0,DESIGN!C495,0)</f>
        <v>0</v>
      </c>
      <c r="B424" s="114">
        <f>IF(DESIGN!O495&gt;0,DESIGN!K495,0)</f>
        <v>0</v>
      </c>
      <c r="G424" s="114">
        <f>IF(DESIGN!G495&gt;0,DESIGN!C495*DESIGN!D495,0)</f>
        <v>0</v>
      </c>
      <c r="H424" s="114">
        <f>IF(DESIGN!O495&gt;0,DESIGN!K495*DESIGN!L495,0)</f>
        <v>0</v>
      </c>
    </row>
    <row r="425" spans="1:8" x14ac:dyDescent="0.25">
      <c r="A425" s="114">
        <f>IF(DESIGN!G496&gt;0,DESIGN!C496,0)</f>
        <v>0</v>
      </c>
      <c r="B425" s="114">
        <f>IF(DESIGN!O496&gt;0,DESIGN!K496,0)</f>
        <v>0</v>
      </c>
      <c r="G425" s="114">
        <f>IF(DESIGN!G496&gt;0,DESIGN!C496*DESIGN!D496,0)</f>
        <v>0</v>
      </c>
      <c r="H425" s="114">
        <f>IF(DESIGN!O496&gt;0,DESIGN!K496*DESIGN!L496,0)</f>
        <v>0</v>
      </c>
    </row>
    <row r="426" spans="1:8" x14ac:dyDescent="0.25">
      <c r="A426" s="114">
        <f>IF(DESIGN!G497&gt;0,DESIGN!C497,0)</f>
        <v>0</v>
      </c>
      <c r="B426" s="114">
        <f>IF(DESIGN!O497&gt;0,DESIGN!K497,0)</f>
        <v>0</v>
      </c>
      <c r="G426" s="114">
        <f>IF(DESIGN!G497&gt;0,DESIGN!C497*DESIGN!D497,0)</f>
        <v>0</v>
      </c>
      <c r="H426" s="114">
        <f>IF(DESIGN!O497&gt;0,DESIGN!K497*DESIGN!L497,0)</f>
        <v>0</v>
      </c>
    </row>
    <row r="427" spans="1:8" x14ac:dyDescent="0.25">
      <c r="A427" s="114">
        <f>IF(DESIGN!G498&gt;0,DESIGN!C498,0)</f>
        <v>0</v>
      </c>
      <c r="B427" s="114">
        <f>IF(DESIGN!O498&gt;0,DESIGN!K498,0)</f>
        <v>0</v>
      </c>
      <c r="G427" s="114">
        <f>IF(DESIGN!G498&gt;0,DESIGN!C498*DESIGN!D498,0)</f>
        <v>0</v>
      </c>
      <c r="H427" s="114">
        <f>IF(DESIGN!O498&gt;0,DESIGN!K498*DESIGN!L498,0)</f>
        <v>0</v>
      </c>
    </row>
    <row r="428" spans="1:8" x14ac:dyDescent="0.25">
      <c r="A428" s="114">
        <f>IF(DESIGN!G499&gt;0,DESIGN!C499,0)</f>
        <v>0</v>
      </c>
      <c r="B428" s="114">
        <f>IF(DESIGN!O499&gt;0,DESIGN!K499,0)</f>
        <v>0</v>
      </c>
      <c r="G428" s="114">
        <f>IF(DESIGN!G499&gt;0,DESIGN!C499*DESIGN!D499,0)</f>
        <v>0</v>
      </c>
      <c r="H428" s="114">
        <f>IF(DESIGN!O499&gt;0,DESIGN!K499*DESIGN!L499,0)</f>
        <v>0</v>
      </c>
    </row>
    <row r="429" spans="1:8" x14ac:dyDescent="0.25">
      <c r="A429" s="114">
        <f>IF(DESIGN!G500&gt;0,DESIGN!C500,0)</f>
        <v>0</v>
      </c>
      <c r="B429" s="114">
        <f>IF(DESIGN!O500&gt;0,DESIGN!K500,0)</f>
        <v>0</v>
      </c>
      <c r="G429" s="114">
        <f>IF(DESIGN!G500&gt;0,DESIGN!C500*DESIGN!D500,0)</f>
        <v>0</v>
      </c>
      <c r="H429" s="114">
        <f>IF(DESIGN!O500&gt;0,DESIGN!K500*DESIGN!L500,0)</f>
        <v>0</v>
      </c>
    </row>
    <row r="430" spans="1:8" x14ac:dyDescent="0.25">
      <c r="A430" s="114">
        <f>IF(DESIGN!G501&gt;0,DESIGN!C501,0)</f>
        <v>0</v>
      </c>
      <c r="B430" s="114">
        <f>IF(DESIGN!O501&gt;0,DESIGN!K501,0)</f>
        <v>0</v>
      </c>
      <c r="G430" s="114">
        <f>IF(DESIGN!G501&gt;0,DESIGN!C501*DESIGN!D501,0)</f>
        <v>0</v>
      </c>
      <c r="H430" s="114">
        <f>IF(DESIGN!O501&gt;0,DESIGN!K501*DESIGN!L501,0)</f>
        <v>0</v>
      </c>
    </row>
    <row r="431" spans="1:8" x14ac:dyDescent="0.25">
      <c r="A431" s="114">
        <f>IF(DESIGN!G502&gt;0,DESIGN!C502,0)</f>
        <v>0</v>
      </c>
      <c r="B431" s="114">
        <f>IF(DESIGN!O502&gt;0,DESIGN!K502,0)</f>
        <v>0</v>
      </c>
      <c r="G431" s="114">
        <f>IF(DESIGN!G502&gt;0,DESIGN!C502*DESIGN!D502,0)</f>
        <v>0</v>
      </c>
      <c r="H431" s="114">
        <f>IF(DESIGN!O502&gt;0,DESIGN!K502*DESIGN!L502,0)</f>
        <v>0</v>
      </c>
    </row>
    <row r="432" spans="1:8" x14ac:dyDescent="0.25">
      <c r="A432" s="114">
        <f>IF(DESIGN!G503&gt;0,DESIGN!C503,0)</f>
        <v>0</v>
      </c>
      <c r="B432" s="114">
        <f>IF(DESIGN!O503&gt;0,DESIGN!K503,0)</f>
        <v>0</v>
      </c>
      <c r="G432" s="114">
        <f>IF(DESIGN!G503&gt;0,DESIGN!C503*DESIGN!D503,0)</f>
        <v>0</v>
      </c>
      <c r="H432" s="114">
        <f>IF(DESIGN!O503&gt;0,DESIGN!K503*DESIGN!L503,0)</f>
        <v>0</v>
      </c>
    </row>
    <row r="433" spans="1:8" x14ac:dyDescent="0.25">
      <c r="A433" s="114">
        <f>IF(DESIGN!G504&gt;0,DESIGN!C504,0)</f>
        <v>0</v>
      </c>
      <c r="B433" s="114">
        <f>IF(DESIGN!O504&gt;0,DESIGN!K504,0)</f>
        <v>0</v>
      </c>
      <c r="G433" s="114">
        <f>IF(DESIGN!G504&gt;0,DESIGN!C504*DESIGN!D504,0)</f>
        <v>0</v>
      </c>
      <c r="H433" s="114">
        <f>IF(DESIGN!O504&gt;0,DESIGN!K504*DESIGN!L504,0)</f>
        <v>0</v>
      </c>
    </row>
    <row r="434" spans="1:8" x14ac:dyDescent="0.25">
      <c r="A434" s="114">
        <f>IF(DESIGN!G505&gt;0,DESIGN!C505,0)</f>
        <v>0</v>
      </c>
      <c r="B434" s="114">
        <f>IF(DESIGN!O505&gt;0,DESIGN!K505,0)</f>
        <v>0</v>
      </c>
      <c r="G434" s="114">
        <f>IF(DESIGN!G505&gt;0,DESIGN!C505*DESIGN!D505,0)</f>
        <v>0</v>
      </c>
      <c r="H434" s="114">
        <f>IF(DESIGN!O505&gt;0,DESIGN!K505*DESIGN!L505,0)</f>
        <v>0</v>
      </c>
    </row>
    <row r="435" spans="1:8" x14ac:dyDescent="0.25">
      <c r="A435" s="114">
        <f>IF(DESIGN!G506&gt;0,DESIGN!C506,0)</f>
        <v>0</v>
      </c>
      <c r="B435" s="114">
        <f>IF(DESIGN!O506&gt;0,DESIGN!K506,0)</f>
        <v>0</v>
      </c>
      <c r="G435" s="114">
        <f>IF(DESIGN!G506&gt;0,DESIGN!C506*DESIGN!D506,0)</f>
        <v>0</v>
      </c>
      <c r="H435" s="114">
        <f>IF(DESIGN!O506&gt;0,DESIGN!K506*DESIGN!L506,0)</f>
        <v>0</v>
      </c>
    </row>
    <row r="436" spans="1:8" x14ac:dyDescent="0.25">
      <c r="A436" s="114">
        <f>IF(DESIGN!G507&gt;0,DESIGN!C507,0)</f>
        <v>0</v>
      </c>
      <c r="B436" s="114">
        <f>IF(DESIGN!O507&gt;0,DESIGN!K507,0)</f>
        <v>0</v>
      </c>
      <c r="G436" s="114">
        <f>IF(DESIGN!G507&gt;0,DESIGN!C507*DESIGN!D507,0)</f>
        <v>0</v>
      </c>
      <c r="H436" s="114">
        <f>IF(DESIGN!O507&gt;0,DESIGN!K507*DESIGN!L507,0)</f>
        <v>0</v>
      </c>
    </row>
    <row r="437" spans="1:8" x14ac:dyDescent="0.25">
      <c r="A437" s="114">
        <f>IF(DESIGN!G508&gt;0,DESIGN!C508,0)</f>
        <v>0</v>
      </c>
      <c r="B437" s="114">
        <f>IF(DESIGN!O508&gt;0,DESIGN!K508,0)</f>
        <v>0</v>
      </c>
      <c r="G437" s="114">
        <f>IF(DESIGN!G508&gt;0,DESIGN!C508*DESIGN!D508,0)</f>
        <v>0</v>
      </c>
      <c r="H437" s="114">
        <f>IF(DESIGN!O508&gt;0,DESIGN!K508*DESIGN!L508,0)</f>
        <v>0</v>
      </c>
    </row>
    <row r="438" spans="1:8" x14ac:dyDescent="0.25">
      <c r="A438" s="114">
        <f>IF(DESIGN!G509&gt;0,DESIGN!C509,0)</f>
        <v>0</v>
      </c>
      <c r="B438" s="114">
        <f>IF(DESIGN!O509&gt;0,DESIGN!K509,0)</f>
        <v>0</v>
      </c>
      <c r="G438" s="114">
        <f>IF(DESIGN!G509&gt;0,DESIGN!C509*DESIGN!D509,0)</f>
        <v>0</v>
      </c>
      <c r="H438" s="114">
        <f>IF(DESIGN!O509&gt;0,DESIGN!K509*DESIGN!L509,0)</f>
        <v>0</v>
      </c>
    </row>
    <row r="439" spans="1:8" x14ac:dyDescent="0.25">
      <c r="A439" s="114">
        <f>IF(DESIGN!G510&gt;0,DESIGN!C510,0)</f>
        <v>0</v>
      </c>
      <c r="B439" s="114">
        <f>IF(DESIGN!O510&gt;0,DESIGN!K510,0)</f>
        <v>0</v>
      </c>
      <c r="G439" s="114">
        <f>IF(DESIGN!G510&gt;0,DESIGN!C510*DESIGN!D510,0)</f>
        <v>0</v>
      </c>
      <c r="H439" s="114">
        <f>IF(DESIGN!O510&gt;0,DESIGN!K510*DESIGN!L510,0)</f>
        <v>0</v>
      </c>
    </row>
    <row r="440" spans="1:8" x14ac:dyDescent="0.25">
      <c r="A440" s="114">
        <f>IF(DESIGN!G511&gt;0,DESIGN!C511,0)</f>
        <v>0</v>
      </c>
      <c r="B440" s="114">
        <f>IF(DESIGN!O511&gt;0,DESIGN!K511,0)</f>
        <v>0</v>
      </c>
      <c r="G440" s="114">
        <f>IF(DESIGN!G511&gt;0,DESIGN!C511*DESIGN!D511,0)</f>
        <v>0</v>
      </c>
      <c r="H440" s="114">
        <f>IF(DESIGN!O511&gt;0,DESIGN!K511*DESIGN!L511,0)</f>
        <v>0</v>
      </c>
    </row>
    <row r="441" spans="1:8" x14ac:dyDescent="0.25">
      <c r="A441" s="114">
        <f>IF(DESIGN!G512&gt;0,DESIGN!C512,0)</f>
        <v>0</v>
      </c>
      <c r="B441" s="114">
        <f>IF(DESIGN!O512&gt;0,DESIGN!K512,0)</f>
        <v>0</v>
      </c>
      <c r="G441" s="114">
        <f>IF(DESIGN!G512&gt;0,DESIGN!C512*DESIGN!D512,0)</f>
        <v>0</v>
      </c>
      <c r="H441" s="114">
        <f>IF(DESIGN!O512&gt;0,DESIGN!K512*DESIGN!L512,0)</f>
        <v>0</v>
      </c>
    </row>
    <row r="442" spans="1:8" x14ac:dyDescent="0.25">
      <c r="A442" s="114">
        <f>IF(DESIGN!G513&gt;0,DESIGN!C513,0)</f>
        <v>0</v>
      </c>
      <c r="B442" s="114">
        <f>IF(DESIGN!O513&gt;0,DESIGN!K513,0)</f>
        <v>0</v>
      </c>
      <c r="G442" s="114">
        <f>IF(DESIGN!G513&gt;0,DESIGN!C513*DESIGN!D513,0)</f>
        <v>0</v>
      </c>
      <c r="H442" s="114">
        <f>IF(DESIGN!O513&gt;0,DESIGN!K513*DESIGN!L513,0)</f>
        <v>0</v>
      </c>
    </row>
    <row r="443" spans="1:8" x14ac:dyDescent="0.25">
      <c r="A443" s="114">
        <f>IF(DESIGN!G514&gt;0,DESIGN!C514,0)</f>
        <v>0</v>
      </c>
      <c r="B443" s="114">
        <f>IF(DESIGN!O514&gt;0,DESIGN!K514,0)</f>
        <v>0</v>
      </c>
      <c r="G443" s="114">
        <f>IF(DESIGN!G514&gt;0,DESIGN!C514*DESIGN!D514,0)</f>
        <v>0</v>
      </c>
      <c r="H443" s="114">
        <f>IF(DESIGN!O514&gt;0,DESIGN!K514*DESIGN!L514,0)</f>
        <v>0</v>
      </c>
    </row>
    <row r="444" spans="1:8" x14ac:dyDescent="0.25">
      <c r="A444" s="114">
        <f>IF(DESIGN!G515&gt;0,DESIGN!C515,0)</f>
        <v>0</v>
      </c>
      <c r="B444" s="114">
        <f>IF(DESIGN!O515&gt;0,DESIGN!K515,0)</f>
        <v>0</v>
      </c>
      <c r="G444" s="114">
        <f>IF(DESIGN!G515&gt;0,DESIGN!C515*DESIGN!D515,0)</f>
        <v>0</v>
      </c>
      <c r="H444" s="114">
        <f>IF(DESIGN!O515&gt;0,DESIGN!K515*DESIGN!L515,0)</f>
        <v>0</v>
      </c>
    </row>
    <row r="445" spans="1:8" x14ac:dyDescent="0.25">
      <c r="A445" s="114">
        <f>IF(DESIGN!G516&gt;0,DESIGN!C516,0)</f>
        <v>0</v>
      </c>
      <c r="B445" s="114">
        <f>IF(DESIGN!O516&gt;0,DESIGN!K516,0)</f>
        <v>0</v>
      </c>
      <c r="G445" s="114">
        <f>IF(DESIGN!G516&gt;0,DESIGN!C516*DESIGN!D516,0)</f>
        <v>0</v>
      </c>
      <c r="H445" s="114">
        <f>IF(DESIGN!O516&gt;0,DESIGN!K516*DESIGN!L516,0)</f>
        <v>0</v>
      </c>
    </row>
    <row r="446" spans="1:8" x14ac:dyDescent="0.25">
      <c r="A446" s="114">
        <f>IF(DESIGN!G517&gt;0,DESIGN!C517,0)</f>
        <v>0</v>
      </c>
      <c r="B446" s="114">
        <f>IF(DESIGN!O517&gt;0,DESIGN!K517,0)</f>
        <v>0</v>
      </c>
      <c r="G446" s="114">
        <f>IF(DESIGN!G517&gt;0,DESIGN!C517*DESIGN!D517,0)</f>
        <v>0</v>
      </c>
      <c r="H446" s="114">
        <f>IF(DESIGN!O517&gt;0,DESIGN!K517*DESIGN!L517,0)</f>
        <v>0</v>
      </c>
    </row>
    <row r="447" spans="1:8" x14ac:dyDescent="0.25">
      <c r="A447" s="114">
        <f>IF(DESIGN!G518&gt;0,DESIGN!C518,0)</f>
        <v>0</v>
      </c>
      <c r="B447" s="114">
        <f>IF(DESIGN!O518&gt;0,DESIGN!K518,0)</f>
        <v>0</v>
      </c>
      <c r="G447" s="114">
        <f>IF(DESIGN!G518&gt;0,DESIGN!C518*DESIGN!D518,0)</f>
        <v>0</v>
      </c>
      <c r="H447" s="114">
        <f>IF(DESIGN!O518&gt;0,DESIGN!K518*DESIGN!L518,0)</f>
        <v>0</v>
      </c>
    </row>
    <row r="448" spans="1:8" x14ac:dyDescent="0.25">
      <c r="A448" s="114">
        <f>IF(DESIGN!G519&gt;0,DESIGN!C519,0)</f>
        <v>0</v>
      </c>
      <c r="B448" s="114">
        <f>IF(DESIGN!O519&gt;0,DESIGN!K519,0)</f>
        <v>0</v>
      </c>
      <c r="G448" s="114">
        <f>IF(DESIGN!G519&gt;0,DESIGN!C519*DESIGN!D519,0)</f>
        <v>0</v>
      </c>
      <c r="H448" s="114">
        <f>IF(DESIGN!O519&gt;0,DESIGN!K519*DESIGN!L519,0)</f>
        <v>0</v>
      </c>
    </row>
    <row r="449" spans="1:8" x14ac:dyDescent="0.25">
      <c r="A449" s="114">
        <f>IF(DESIGN!G520&gt;0,DESIGN!C520,0)</f>
        <v>0</v>
      </c>
      <c r="B449" s="114">
        <f>IF(DESIGN!O520&gt;0,DESIGN!K520,0)</f>
        <v>0</v>
      </c>
      <c r="G449" s="114">
        <f>IF(DESIGN!G520&gt;0,DESIGN!C520*DESIGN!D520,0)</f>
        <v>0</v>
      </c>
      <c r="H449" s="114">
        <f>IF(DESIGN!O520&gt;0,DESIGN!K520*DESIGN!L520,0)</f>
        <v>0</v>
      </c>
    </row>
    <row r="450" spans="1:8" x14ac:dyDescent="0.25">
      <c r="A450" s="114">
        <f>IF(DESIGN!G521&gt;0,DESIGN!C521,0)</f>
        <v>0</v>
      </c>
      <c r="B450" s="114">
        <f>IF(DESIGN!O521&gt;0,DESIGN!K521,0)</f>
        <v>0</v>
      </c>
      <c r="G450" s="114">
        <f>IF(DESIGN!G521&gt;0,DESIGN!C521*DESIGN!D521,0)</f>
        <v>0</v>
      </c>
      <c r="H450" s="114">
        <f>IF(DESIGN!O521&gt;0,DESIGN!K521*DESIGN!L521,0)</f>
        <v>0</v>
      </c>
    </row>
    <row r="451" spans="1:8" x14ac:dyDescent="0.25">
      <c r="A451" s="114">
        <f>IF(DESIGN!G522&gt;0,DESIGN!C522,0)</f>
        <v>0</v>
      </c>
      <c r="B451" s="114">
        <f>IF(DESIGN!O522&gt;0,DESIGN!K522,0)</f>
        <v>0</v>
      </c>
      <c r="G451" s="114">
        <f>IF(DESIGN!G522&gt;0,DESIGN!C522*DESIGN!D522,0)</f>
        <v>0</v>
      </c>
      <c r="H451" s="114">
        <f>IF(DESIGN!O522&gt;0,DESIGN!K522*DESIGN!L522,0)</f>
        <v>0</v>
      </c>
    </row>
    <row r="452" spans="1:8" x14ac:dyDescent="0.25">
      <c r="A452" s="114">
        <f>IF(DESIGN!G523&gt;0,DESIGN!C523,0)</f>
        <v>0</v>
      </c>
      <c r="B452" s="114">
        <f>IF(DESIGN!O523&gt;0,DESIGN!K523,0)</f>
        <v>0</v>
      </c>
      <c r="G452" s="114">
        <f>IF(DESIGN!G523&gt;0,DESIGN!C523*DESIGN!D523,0)</f>
        <v>0</v>
      </c>
      <c r="H452" s="114">
        <f>IF(DESIGN!O523&gt;0,DESIGN!K523*DESIGN!L523,0)</f>
        <v>0</v>
      </c>
    </row>
    <row r="453" spans="1:8" x14ac:dyDescent="0.25">
      <c r="A453" s="114">
        <f>IF(DESIGN!G524&gt;0,DESIGN!C524,0)</f>
        <v>0</v>
      </c>
      <c r="B453" s="114">
        <f>IF(DESIGN!O524&gt;0,DESIGN!K524,0)</f>
        <v>0</v>
      </c>
      <c r="G453" s="114">
        <f>IF(DESIGN!G524&gt;0,DESIGN!C524*DESIGN!D524,0)</f>
        <v>0</v>
      </c>
      <c r="H453" s="114">
        <f>IF(DESIGN!O524&gt;0,DESIGN!K524*DESIGN!L524,0)</f>
        <v>0</v>
      </c>
    </row>
    <row r="454" spans="1:8" x14ac:dyDescent="0.25">
      <c r="A454" s="114">
        <f>IF(DESIGN!G525&gt;0,DESIGN!C525,0)</f>
        <v>0</v>
      </c>
      <c r="B454" s="114">
        <f>IF(DESIGN!O525&gt;0,DESIGN!K525,0)</f>
        <v>0</v>
      </c>
      <c r="G454" s="114">
        <f>IF(DESIGN!G525&gt;0,DESIGN!C525*DESIGN!D525,0)</f>
        <v>0</v>
      </c>
      <c r="H454" s="114">
        <f>IF(DESIGN!O525&gt;0,DESIGN!K525*DESIGN!L525,0)</f>
        <v>0</v>
      </c>
    </row>
    <row r="455" spans="1:8" x14ac:dyDescent="0.25">
      <c r="A455" s="114">
        <f>IF(DESIGN!G526&gt;0,DESIGN!C526,0)</f>
        <v>0</v>
      </c>
      <c r="B455" s="114">
        <f>IF(DESIGN!O526&gt;0,DESIGN!K526,0)</f>
        <v>0</v>
      </c>
      <c r="G455" s="114">
        <f>IF(DESIGN!G526&gt;0,DESIGN!C526*DESIGN!D526,0)</f>
        <v>0</v>
      </c>
      <c r="H455" s="114">
        <f>IF(DESIGN!O526&gt;0,DESIGN!K526*DESIGN!L526,0)</f>
        <v>0</v>
      </c>
    </row>
    <row r="456" spans="1:8" x14ac:dyDescent="0.25">
      <c r="A456" s="114">
        <f>IF(DESIGN!G527&gt;0,DESIGN!C527,0)</f>
        <v>0</v>
      </c>
      <c r="B456" s="114">
        <f>IF(DESIGN!O527&gt;0,DESIGN!K527,0)</f>
        <v>0</v>
      </c>
      <c r="G456" s="114">
        <f>IF(DESIGN!G527&gt;0,DESIGN!C527*DESIGN!D527,0)</f>
        <v>0</v>
      </c>
      <c r="H456" s="114">
        <f>IF(DESIGN!O527&gt;0,DESIGN!K527*DESIGN!L527,0)</f>
        <v>0</v>
      </c>
    </row>
    <row r="457" spans="1:8" x14ac:dyDescent="0.25">
      <c r="A457" s="114">
        <f>IF(DESIGN!G528&gt;0,DESIGN!C528,0)</f>
        <v>0</v>
      </c>
      <c r="B457" s="114">
        <f>IF(DESIGN!O528&gt;0,DESIGN!K528,0)</f>
        <v>0</v>
      </c>
      <c r="G457" s="114">
        <f>IF(DESIGN!G528&gt;0,DESIGN!C528*DESIGN!D528,0)</f>
        <v>0</v>
      </c>
      <c r="H457" s="114">
        <f>IF(DESIGN!O528&gt;0,DESIGN!K528*DESIGN!L528,0)</f>
        <v>0</v>
      </c>
    </row>
    <row r="458" spans="1:8" x14ac:dyDescent="0.25">
      <c r="A458" s="114">
        <f>IF(DESIGN!G529&gt;0,DESIGN!C529,0)</f>
        <v>0</v>
      </c>
      <c r="B458" s="114">
        <f>IF(DESIGN!O529&gt;0,DESIGN!K529,0)</f>
        <v>0</v>
      </c>
      <c r="G458" s="114">
        <f>IF(DESIGN!G529&gt;0,DESIGN!C529*DESIGN!D529,0)</f>
        <v>0</v>
      </c>
      <c r="H458" s="114">
        <f>IF(DESIGN!O529&gt;0,DESIGN!K529*DESIGN!L529,0)</f>
        <v>0</v>
      </c>
    </row>
    <row r="459" spans="1:8" x14ac:dyDescent="0.25">
      <c r="A459" s="114">
        <f>IF(DESIGN!G530&gt;0,DESIGN!C530,0)</f>
        <v>0</v>
      </c>
      <c r="B459" s="114">
        <f>IF(DESIGN!O530&gt;0,DESIGN!K530,0)</f>
        <v>0</v>
      </c>
      <c r="G459" s="114">
        <f>IF(DESIGN!G530&gt;0,DESIGN!C530*DESIGN!D530,0)</f>
        <v>0</v>
      </c>
      <c r="H459" s="114">
        <f>IF(DESIGN!O530&gt;0,DESIGN!K530*DESIGN!L530,0)</f>
        <v>0</v>
      </c>
    </row>
    <row r="460" spans="1:8" x14ac:dyDescent="0.25">
      <c r="A460" s="114">
        <f>IF(DESIGN!G531&gt;0,DESIGN!C531,0)</f>
        <v>0</v>
      </c>
      <c r="B460" s="114">
        <f>IF(DESIGN!O531&gt;0,DESIGN!K531,0)</f>
        <v>0</v>
      </c>
      <c r="G460" s="114">
        <f>IF(DESIGN!G531&gt;0,DESIGN!C531*DESIGN!D531,0)</f>
        <v>0</v>
      </c>
      <c r="H460" s="114">
        <f>IF(DESIGN!O531&gt;0,DESIGN!K531*DESIGN!L531,0)</f>
        <v>0</v>
      </c>
    </row>
    <row r="461" spans="1:8" x14ac:dyDescent="0.25">
      <c r="A461" s="114">
        <f>IF(DESIGN!G532&gt;0,DESIGN!C532,0)</f>
        <v>0</v>
      </c>
      <c r="B461" s="114">
        <f>IF(DESIGN!O532&gt;0,DESIGN!K532,0)</f>
        <v>0</v>
      </c>
      <c r="G461" s="114">
        <f>IF(DESIGN!G532&gt;0,DESIGN!C532*DESIGN!D532,0)</f>
        <v>0</v>
      </c>
      <c r="H461" s="114">
        <f>IF(DESIGN!O532&gt;0,DESIGN!K532*DESIGN!L532,0)</f>
        <v>0</v>
      </c>
    </row>
    <row r="462" spans="1:8" x14ac:dyDescent="0.25">
      <c r="A462" s="114">
        <f>IF(DESIGN!G533&gt;0,DESIGN!C533,0)</f>
        <v>0</v>
      </c>
      <c r="B462" s="114">
        <f>IF(DESIGN!O533&gt;0,DESIGN!K533,0)</f>
        <v>0</v>
      </c>
      <c r="G462" s="114">
        <f>IF(DESIGN!G533&gt;0,DESIGN!C533*DESIGN!D533,0)</f>
        <v>0</v>
      </c>
      <c r="H462" s="114">
        <f>IF(DESIGN!O533&gt;0,DESIGN!K533*DESIGN!L533,0)</f>
        <v>0</v>
      </c>
    </row>
    <row r="463" spans="1:8" x14ac:dyDescent="0.25">
      <c r="A463" s="114">
        <f>IF(DESIGN!G534&gt;0,DESIGN!C534,0)</f>
        <v>0</v>
      </c>
      <c r="B463" s="114">
        <f>IF(DESIGN!O534&gt;0,DESIGN!K534,0)</f>
        <v>0</v>
      </c>
      <c r="G463" s="114">
        <f>IF(DESIGN!G534&gt;0,DESIGN!C534*DESIGN!D534,0)</f>
        <v>0</v>
      </c>
      <c r="H463" s="114">
        <f>IF(DESIGN!O534&gt;0,DESIGN!K534*DESIGN!L534,0)</f>
        <v>0</v>
      </c>
    </row>
    <row r="464" spans="1:8" x14ac:dyDescent="0.25">
      <c r="A464" s="114">
        <f>IF(DESIGN!G535&gt;0,DESIGN!C535,0)</f>
        <v>0</v>
      </c>
      <c r="B464" s="114">
        <f>IF(DESIGN!O535&gt;0,DESIGN!K535,0)</f>
        <v>0</v>
      </c>
      <c r="G464" s="114">
        <f>IF(DESIGN!G535&gt;0,DESIGN!C535*DESIGN!D535,0)</f>
        <v>0</v>
      </c>
      <c r="H464" s="114">
        <f>IF(DESIGN!O535&gt;0,DESIGN!K535*DESIGN!L535,0)</f>
        <v>0</v>
      </c>
    </row>
    <row r="465" spans="1:8" x14ac:dyDescent="0.25">
      <c r="A465" s="114">
        <f>IF(DESIGN!G536&gt;0,DESIGN!C536,0)</f>
        <v>0</v>
      </c>
      <c r="B465" s="114">
        <f>IF(DESIGN!O536&gt;0,DESIGN!K536,0)</f>
        <v>0</v>
      </c>
      <c r="G465" s="114">
        <f>IF(DESIGN!G536&gt;0,DESIGN!C536*DESIGN!D536,0)</f>
        <v>0</v>
      </c>
      <c r="H465" s="114">
        <f>IF(DESIGN!O536&gt;0,DESIGN!K536*DESIGN!L536,0)</f>
        <v>0</v>
      </c>
    </row>
    <row r="466" spans="1:8" x14ac:dyDescent="0.25">
      <c r="A466" s="114">
        <f>IF(DESIGN!G537&gt;0,DESIGN!C537,0)</f>
        <v>0</v>
      </c>
      <c r="B466" s="114">
        <f>IF(DESIGN!O537&gt;0,DESIGN!K537,0)</f>
        <v>0</v>
      </c>
      <c r="G466" s="114">
        <f>IF(DESIGN!G537&gt;0,DESIGN!C537*DESIGN!D537,0)</f>
        <v>0</v>
      </c>
      <c r="H466" s="114">
        <f>IF(DESIGN!O537&gt;0,DESIGN!K537*DESIGN!L537,0)</f>
        <v>0</v>
      </c>
    </row>
    <row r="467" spans="1:8" x14ac:dyDescent="0.25">
      <c r="A467" s="114">
        <f>IF(DESIGN!G538&gt;0,DESIGN!C538,0)</f>
        <v>0</v>
      </c>
      <c r="B467" s="114">
        <f>IF(DESIGN!O538&gt;0,DESIGN!K538,0)</f>
        <v>0</v>
      </c>
      <c r="G467" s="114">
        <f>IF(DESIGN!G538&gt;0,DESIGN!C538*DESIGN!D538,0)</f>
        <v>0</v>
      </c>
      <c r="H467" s="114">
        <f>IF(DESIGN!O538&gt;0,DESIGN!K538*DESIGN!L538,0)</f>
        <v>0</v>
      </c>
    </row>
    <row r="468" spans="1:8" x14ac:dyDescent="0.25">
      <c r="A468" s="114">
        <f>IF(DESIGN!G539&gt;0,DESIGN!C539,0)</f>
        <v>0</v>
      </c>
      <c r="B468" s="114">
        <f>IF(DESIGN!O539&gt;0,DESIGN!K539,0)</f>
        <v>0</v>
      </c>
      <c r="G468" s="114">
        <f>IF(DESIGN!G539&gt;0,DESIGN!C539*DESIGN!D539,0)</f>
        <v>0</v>
      </c>
      <c r="H468" s="114">
        <f>IF(DESIGN!O539&gt;0,DESIGN!K539*DESIGN!L539,0)</f>
        <v>0</v>
      </c>
    </row>
    <row r="469" spans="1:8" x14ac:dyDescent="0.25">
      <c r="A469" s="114">
        <f>IF(DESIGN!G540&gt;0,DESIGN!C540,0)</f>
        <v>0</v>
      </c>
      <c r="B469" s="114">
        <f>IF(DESIGN!O540&gt;0,DESIGN!K540,0)</f>
        <v>0</v>
      </c>
      <c r="G469" s="114">
        <f>IF(DESIGN!G540&gt;0,DESIGN!C540*DESIGN!D540,0)</f>
        <v>0</v>
      </c>
      <c r="H469" s="114">
        <f>IF(DESIGN!O540&gt;0,DESIGN!K540*DESIGN!L540,0)</f>
        <v>0</v>
      </c>
    </row>
    <row r="470" spans="1:8" x14ac:dyDescent="0.25">
      <c r="A470" s="114">
        <f>IF(DESIGN!G541&gt;0,DESIGN!C541,0)</f>
        <v>0</v>
      </c>
      <c r="B470" s="114">
        <f>IF(DESIGN!O541&gt;0,DESIGN!K541,0)</f>
        <v>0</v>
      </c>
      <c r="G470" s="114">
        <f>IF(DESIGN!G541&gt;0,DESIGN!C541*DESIGN!D541,0)</f>
        <v>0</v>
      </c>
      <c r="H470" s="114">
        <f>IF(DESIGN!O541&gt;0,DESIGN!K541*DESIGN!L541,0)</f>
        <v>0</v>
      </c>
    </row>
    <row r="471" spans="1:8" x14ac:dyDescent="0.25">
      <c r="A471" s="114">
        <f>IF(DESIGN!G542&gt;0,DESIGN!C542,0)</f>
        <v>0</v>
      </c>
      <c r="B471" s="114">
        <f>IF(DESIGN!O542&gt;0,DESIGN!K542,0)</f>
        <v>0</v>
      </c>
      <c r="G471" s="114">
        <f>IF(DESIGN!G542&gt;0,DESIGN!C542*DESIGN!D542,0)</f>
        <v>0</v>
      </c>
      <c r="H471" s="114">
        <f>IF(DESIGN!O542&gt;0,DESIGN!K542*DESIGN!L542,0)</f>
        <v>0</v>
      </c>
    </row>
    <row r="472" spans="1:8" x14ac:dyDescent="0.25">
      <c r="A472" s="114">
        <f>IF(DESIGN!G543&gt;0,DESIGN!C543,0)</f>
        <v>0</v>
      </c>
      <c r="B472" s="114">
        <f>IF(DESIGN!O543&gt;0,DESIGN!K543,0)</f>
        <v>0</v>
      </c>
      <c r="G472" s="114">
        <f>IF(DESIGN!G543&gt;0,DESIGN!C543*DESIGN!D543,0)</f>
        <v>0</v>
      </c>
      <c r="H472" s="114">
        <f>IF(DESIGN!O543&gt;0,DESIGN!K543*DESIGN!L543,0)</f>
        <v>0</v>
      </c>
    </row>
    <row r="473" spans="1:8" x14ac:dyDescent="0.25">
      <c r="A473" s="114">
        <f>IF(DESIGN!G544&gt;0,DESIGN!C544,0)</f>
        <v>0</v>
      </c>
      <c r="B473" s="114">
        <f>IF(DESIGN!O544&gt;0,DESIGN!K544,0)</f>
        <v>0</v>
      </c>
      <c r="G473" s="114">
        <f>IF(DESIGN!G544&gt;0,DESIGN!C544*DESIGN!D544,0)</f>
        <v>0</v>
      </c>
      <c r="H473" s="114">
        <f>IF(DESIGN!O544&gt;0,DESIGN!K544*DESIGN!L544,0)</f>
        <v>0</v>
      </c>
    </row>
    <row r="474" spans="1:8" x14ac:dyDescent="0.25">
      <c r="A474" s="114">
        <f>IF(DESIGN!G545&gt;0,DESIGN!C545,0)</f>
        <v>0</v>
      </c>
      <c r="B474" s="114">
        <f>IF(DESIGN!O545&gt;0,DESIGN!K545,0)</f>
        <v>0</v>
      </c>
      <c r="G474" s="114">
        <f>IF(DESIGN!G545&gt;0,DESIGN!C545*DESIGN!D545,0)</f>
        <v>0</v>
      </c>
      <c r="H474" s="114">
        <f>IF(DESIGN!O545&gt;0,DESIGN!K545*DESIGN!L545,0)</f>
        <v>0</v>
      </c>
    </row>
    <row r="475" spans="1:8" x14ac:dyDescent="0.25">
      <c r="A475" s="114">
        <f>IF(DESIGN!G546&gt;0,DESIGN!C546,0)</f>
        <v>0</v>
      </c>
      <c r="B475" s="114">
        <f>IF(DESIGN!O546&gt;0,DESIGN!K546,0)</f>
        <v>0</v>
      </c>
      <c r="G475" s="114">
        <f>IF(DESIGN!G546&gt;0,DESIGN!C546*DESIGN!D546,0)</f>
        <v>0</v>
      </c>
      <c r="H475" s="114">
        <f>IF(DESIGN!O546&gt;0,DESIGN!K546*DESIGN!L546,0)</f>
        <v>0</v>
      </c>
    </row>
    <row r="476" spans="1:8" x14ac:dyDescent="0.25">
      <c r="A476" s="114">
        <f>IF(DESIGN!G547&gt;0,DESIGN!C547,0)</f>
        <v>0</v>
      </c>
      <c r="B476" s="114">
        <f>IF(DESIGN!O547&gt;0,DESIGN!K547,0)</f>
        <v>0</v>
      </c>
      <c r="G476" s="114">
        <f>IF(DESIGN!G547&gt;0,DESIGN!C547*DESIGN!D547,0)</f>
        <v>0</v>
      </c>
      <c r="H476" s="114">
        <f>IF(DESIGN!O547&gt;0,DESIGN!K547*DESIGN!L547,0)</f>
        <v>0</v>
      </c>
    </row>
    <row r="477" spans="1:8" x14ac:dyDescent="0.25">
      <c r="A477" s="114">
        <f>IF(DESIGN!G548&gt;0,DESIGN!C548,0)</f>
        <v>0</v>
      </c>
      <c r="B477" s="114">
        <f>IF(DESIGN!O548&gt;0,DESIGN!K548,0)</f>
        <v>0</v>
      </c>
      <c r="G477" s="114">
        <f>IF(DESIGN!G548&gt;0,DESIGN!C548*DESIGN!D548,0)</f>
        <v>0</v>
      </c>
      <c r="H477" s="114">
        <f>IF(DESIGN!O548&gt;0,DESIGN!K548*DESIGN!L548,0)</f>
        <v>0</v>
      </c>
    </row>
    <row r="478" spans="1:8" x14ac:dyDescent="0.25">
      <c r="A478" s="114">
        <f>IF(DESIGN!G549&gt;0,DESIGN!C549,0)</f>
        <v>0</v>
      </c>
      <c r="B478" s="114">
        <f>IF(DESIGN!O549&gt;0,DESIGN!K549,0)</f>
        <v>0</v>
      </c>
      <c r="G478" s="114">
        <f>IF(DESIGN!G549&gt;0,DESIGN!C549*DESIGN!D549,0)</f>
        <v>0</v>
      </c>
      <c r="H478" s="114">
        <f>IF(DESIGN!O549&gt;0,DESIGN!K549*DESIGN!L549,0)</f>
        <v>0</v>
      </c>
    </row>
    <row r="479" spans="1:8" x14ac:dyDescent="0.25">
      <c r="A479" s="114">
        <f>IF(DESIGN!G550&gt;0,DESIGN!C550,0)</f>
        <v>0</v>
      </c>
      <c r="B479" s="114">
        <f>IF(DESIGN!O550&gt;0,DESIGN!K550,0)</f>
        <v>0</v>
      </c>
      <c r="G479" s="114">
        <f>IF(DESIGN!G550&gt;0,DESIGN!C550*DESIGN!D550,0)</f>
        <v>0</v>
      </c>
      <c r="H479" s="114">
        <f>IF(DESIGN!O550&gt;0,DESIGN!K550*DESIGN!L550,0)</f>
        <v>0</v>
      </c>
    </row>
    <row r="480" spans="1:8" x14ac:dyDescent="0.25">
      <c r="A480" s="114">
        <f>IF(DESIGN!G551&gt;0,DESIGN!C551,0)</f>
        <v>0</v>
      </c>
      <c r="B480" s="114">
        <f>IF(DESIGN!O551&gt;0,DESIGN!K551,0)</f>
        <v>0</v>
      </c>
      <c r="G480" s="114">
        <f>IF(DESIGN!G551&gt;0,DESIGN!C551*DESIGN!D551,0)</f>
        <v>0</v>
      </c>
      <c r="H480" s="114">
        <f>IF(DESIGN!O551&gt;0,DESIGN!K551*DESIGN!L551,0)</f>
        <v>0</v>
      </c>
    </row>
    <row r="481" spans="1:8" x14ac:dyDescent="0.25">
      <c r="A481" s="114">
        <f>IF(DESIGN!G552&gt;0,DESIGN!C552,0)</f>
        <v>0</v>
      </c>
      <c r="B481" s="114">
        <f>IF(DESIGN!O552&gt;0,DESIGN!K552,0)</f>
        <v>0</v>
      </c>
      <c r="G481" s="114">
        <f>IF(DESIGN!G552&gt;0,DESIGN!C552*DESIGN!D552,0)</f>
        <v>0</v>
      </c>
      <c r="H481" s="114">
        <f>IF(DESIGN!O552&gt;0,DESIGN!K552*DESIGN!L552,0)</f>
        <v>0</v>
      </c>
    </row>
    <row r="482" spans="1:8" x14ac:dyDescent="0.25">
      <c r="A482" s="114">
        <f>IF(DESIGN!G553&gt;0,DESIGN!C553,0)</f>
        <v>0</v>
      </c>
      <c r="B482" s="114">
        <f>IF(DESIGN!O553&gt;0,DESIGN!K553,0)</f>
        <v>0</v>
      </c>
      <c r="G482" s="114">
        <f>IF(DESIGN!G553&gt;0,DESIGN!C553*DESIGN!D553,0)</f>
        <v>0</v>
      </c>
      <c r="H482" s="114">
        <f>IF(DESIGN!O553&gt;0,DESIGN!K553*DESIGN!L553,0)</f>
        <v>0</v>
      </c>
    </row>
    <row r="483" spans="1:8" x14ac:dyDescent="0.25">
      <c r="A483" s="114">
        <f>IF(DESIGN!G554&gt;0,DESIGN!C554,0)</f>
        <v>0</v>
      </c>
      <c r="B483" s="114">
        <f>IF(DESIGN!O554&gt;0,DESIGN!K554,0)</f>
        <v>0</v>
      </c>
      <c r="G483" s="114">
        <f>IF(DESIGN!G554&gt;0,DESIGN!C554*DESIGN!D554,0)</f>
        <v>0</v>
      </c>
      <c r="H483" s="114">
        <f>IF(DESIGN!O554&gt;0,DESIGN!K554*DESIGN!L554,0)</f>
        <v>0</v>
      </c>
    </row>
    <row r="484" spans="1:8" x14ac:dyDescent="0.25">
      <c r="A484" s="114">
        <f>IF(DESIGN!G555&gt;0,DESIGN!C555,0)</f>
        <v>0</v>
      </c>
      <c r="B484" s="114">
        <f>IF(DESIGN!O555&gt;0,DESIGN!K555,0)</f>
        <v>0</v>
      </c>
      <c r="G484" s="114">
        <f>IF(DESIGN!G555&gt;0,DESIGN!C555*DESIGN!D555,0)</f>
        <v>0</v>
      </c>
      <c r="H484" s="114">
        <f>IF(DESIGN!O555&gt;0,DESIGN!K555*DESIGN!L555,0)</f>
        <v>0</v>
      </c>
    </row>
    <row r="485" spans="1:8" x14ac:dyDescent="0.25">
      <c r="A485" s="114">
        <f>IF(DESIGN!G556&gt;0,DESIGN!C556,0)</f>
        <v>0</v>
      </c>
      <c r="B485" s="114">
        <f>IF(DESIGN!O556&gt;0,DESIGN!K556,0)</f>
        <v>0</v>
      </c>
      <c r="G485" s="114">
        <f>IF(DESIGN!G556&gt;0,DESIGN!C556*DESIGN!D556,0)</f>
        <v>0</v>
      </c>
      <c r="H485" s="114">
        <f>IF(DESIGN!O556&gt;0,DESIGN!K556*DESIGN!L556,0)</f>
        <v>0</v>
      </c>
    </row>
    <row r="486" spans="1:8" x14ac:dyDescent="0.25">
      <c r="A486" s="114">
        <f>IF(DESIGN!G557&gt;0,DESIGN!C557,0)</f>
        <v>0</v>
      </c>
      <c r="B486" s="114">
        <f>IF(DESIGN!O557&gt;0,DESIGN!K557,0)</f>
        <v>0</v>
      </c>
      <c r="G486" s="114">
        <f>IF(DESIGN!G557&gt;0,DESIGN!C557*DESIGN!D557,0)</f>
        <v>0</v>
      </c>
      <c r="H486" s="114">
        <f>IF(DESIGN!O557&gt;0,DESIGN!K557*DESIGN!L557,0)</f>
        <v>0</v>
      </c>
    </row>
    <row r="487" spans="1:8" x14ac:dyDescent="0.25">
      <c r="A487" s="114">
        <f>IF(DESIGN!G558&gt;0,DESIGN!C558,0)</f>
        <v>0</v>
      </c>
      <c r="B487" s="114">
        <f>IF(DESIGN!O558&gt;0,DESIGN!K558,0)</f>
        <v>0</v>
      </c>
      <c r="G487" s="114">
        <f>IF(DESIGN!G558&gt;0,DESIGN!C558*DESIGN!D558,0)</f>
        <v>0</v>
      </c>
      <c r="H487" s="114">
        <f>IF(DESIGN!O558&gt;0,DESIGN!K558*DESIGN!L558,0)</f>
        <v>0</v>
      </c>
    </row>
    <row r="488" spans="1:8" x14ac:dyDescent="0.25">
      <c r="A488" s="114">
        <f>IF(DESIGN!G559&gt;0,DESIGN!C559,0)</f>
        <v>0</v>
      </c>
      <c r="B488" s="114">
        <f>IF(DESIGN!O559&gt;0,DESIGN!K559,0)</f>
        <v>0</v>
      </c>
      <c r="G488" s="114">
        <f>IF(DESIGN!G559&gt;0,DESIGN!C559*DESIGN!D559,0)</f>
        <v>0</v>
      </c>
      <c r="H488" s="114">
        <f>IF(DESIGN!O559&gt;0,DESIGN!K559*DESIGN!L559,0)</f>
        <v>0</v>
      </c>
    </row>
    <row r="489" spans="1:8" x14ac:dyDescent="0.25">
      <c r="A489" s="114">
        <f>IF(DESIGN!G560&gt;0,DESIGN!C560,0)</f>
        <v>0</v>
      </c>
      <c r="B489" s="114">
        <f>IF(DESIGN!O560&gt;0,DESIGN!K560,0)</f>
        <v>0</v>
      </c>
      <c r="G489" s="114">
        <f>IF(DESIGN!G560&gt;0,DESIGN!C560*DESIGN!D560,0)</f>
        <v>0</v>
      </c>
      <c r="H489" s="114">
        <f>IF(DESIGN!O560&gt;0,DESIGN!K560*DESIGN!L560,0)</f>
        <v>0</v>
      </c>
    </row>
    <row r="490" spans="1:8" x14ac:dyDescent="0.25">
      <c r="A490" s="114">
        <f>IF(DESIGN!G561&gt;0,DESIGN!C561,0)</f>
        <v>0</v>
      </c>
      <c r="B490" s="114">
        <f>IF(DESIGN!O561&gt;0,DESIGN!K561,0)</f>
        <v>0</v>
      </c>
      <c r="G490" s="114">
        <f>IF(DESIGN!G561&gt;0,DESIGN!C561*DESIGN!D561,0)</f>
        <v>0</v>
      </c>
      <c r="H490" s="114">
        <f>IF(DESIGN!O561&gt;0,DESIGN!K561*DESIGN!L561,0)</f>
        <v>0</v>
      </c>
    </row>
    <row r="491" spans="1:8" x14ac:dyDescent="0.25">
      <c r="A491" s="114">
        <f>IF(DESIGN!G562&gt;0,DESIGN!C562,0)</f>
        <v>0</v>
      </c>
      <c r="B491" s="114">
        <f>IF(DESIGN!O562&gt;0,DESIGN!K562,0)</f>
        <v>0</v>
      </c>
      <c r="G491" s="114">
        <f>IF(DESIGN!G562&gt;0,DESIGN!C562*DESIGN!D562,0)</f>
        <v>0</v>
      </c>
      <c r="H491" s="114">
        <f>IF(DESIGN!O562&gt;0,DESIGN!K562*DESIGN!L562,0)</f>
        <v>0</v>
      </c>
    </row>
    <row r="492" spans="1:8" x14ac:dyDescent="0.25">
      <c r="A492" s="114">
        <f>IF(DESIGN!G563&gt;0,DESIGN!C563,0)</f>
        <v>0</v>
      </c>
      <c r="B492" s="114">
        <f>IF(DESIGN!O563&gt;0,DESIGN!K563,0)</f>
        <v>0</v>
      </c>
      <c r="G492" s="114">
        <f>IF(DESIGN!G563&gt;0,DESIGN!C563*DESIGN!D563,0)</f>
        <v>0</v>
      </c>
      <c r="H492" s="114">
        <f>IF(DESIGN!O563&gt;0,DESIGN!K563*DESIGN!L563,0)</f>
        <v>0</v>
      </c>
    </row>
    <row r="493" spans="1:8" x14ac:dyDescent="0.25">
      <c r="A493" s="114">
        <f>IF(DESIGN!G564&gt;0,DESIGN!C564,0)</f>
        <v>0</v>
      </c>
      <c r="B493" s="114">
        <f>IF(DESIGN!O564&gt;0,DESIGN!K564,0)</f>
        <v>0</v>
      </c>
      <c r="G493" s="114">
        <f>IF(DESIGN!G564&gt;0,DESIGN!C564*DESIGN!D564,0)</f>
        <v>0</v>
      </c>
      <c r="H493" s="114">
        <f>IF(DESIGN!O564&gt;0,DESIGN!K564*DESIGN!L564,0)</f>
        <v>0</v>
      </c>
    </row>
    <row r="494" spans="1:8" x14ac:dyDescent="0.25">
      <c r="A494" s="114">
        <f>IF(DESIGN!G565&gt;0,DESIGN!C565,0)</f>
        <v>0</v>
      </c>
      <c r="B494" s="114">
        <f>IF(DESIGN!O565&gt;0,DESIGN!K565,0)</f>
        <v>0</v>
      </c>
      <c r="G494" s="114">
        <f>IF(DESIGN!G565&gt;0,DESIGN!C565*DESIGN!D565,0)</f>
        <v>0</v>
      </c>
      <c r="H494" s="114">
        <f>IF(DESIGN!O565&gt;0,DESIGN!K565*DESIGN!L565,0)</f>
        <v>0</v>
      </c>
    </row>
    <row r="495" spans="1:8" x14ac:dyDescent="0.25">
      <c r="A495" s="114">
        <f>IF(DESIGN!G566&gt;0,DESIGN!C566,0)</f>
        <v>0</v>
      </c>
      <c r="B495" s="114">
        <f>IF(DESIGN!O566&gt;0,DESIGN!K566,0)</f>
        <v>0</v>
      </c>
      <c r="G495" s="114">
        <f>IF(DESIGN!G566&gt;0,DESIGN!C566*DESIGN!D566,0)</f>
        <v>0</v>
      </c>
      <c r="H495" s="114">
        <f>IF(DESIGN!O566&gt;0,DESIGN!K566*DESIGN!L566,0)</f>
        <v>0</v>
      </c>
    </row>
    <row r="496" spans="1:8" x14ac:dyDescent="0.25">
      <c r="A496" s="114">
        <f>IF(DESIGN!G567&gt;0,DESIGN!C567,0)</f>
        <v>0</v>
      </c>
      <c r="B496" s="114">
        <f>IF(DESIGN!O567&gt;0,DESIGN!K567,0)</f>
        <v>0</v>
      </c>
      <c r="G496" s="114">
        <f>IF(DESIGN!G567&gt;0,DESIGN!C567*DESIGN!D567,0)</f>
        <v>0</v>
      </c>
      <c r="H496" s="114">
        <f>IF(DESIGN!O567&gt;0,DESIGN!K567*DESIGN!L567,0)</f>
        <v>0</v>
      </c>
    </row>
    <row r="497" spans="1:8" x14ac:dyDescent="0.25">
      <c r="A497" s="114">
        <f>IF(DESIGN!G568&gt;0,DESIGN!C568,0)</f>
        <v>0</v>
      </c>
      <c r="B497" s="114">
        <f>IF(DESIGN!O568&gt;0,DESIGN!K568,0)</f>
        <v>0</v>
      </c>
      <c r="G497" s="114">
        <f>IF(DESIGN!G568&gt;0,DESIGN!C568*DESIGN!D568,0)</f>
        <v>0</v>
      </c>
      <c r="H497" s="114">
        <f>IF(DESIGN!O568&gt;0,DESIGN!K568*DESIGN!L568,0)</f>
        <v>0</v>
      </c>
    </row>
    <row r="498" spans="1:8" x14ac:dyDescent="0.25">
      <c r="A498" s="114">
        <f>IF(DESIGN!G569&gt;0,DESIGN!C569,0)</f>
        <v>0</v>
      </c>
      <c r="B498" s="114">
        <f>IF(DESIGN!O569&gt;0,DESIGN!K569,0)</f>
        <v>0</v>
      </c>
      <c r="G498" s="114">
        <f>IF(DESIGN!G569&gt;0,DESIGN!C569*DESIGN!D569,0)</f>
        <v>0</v>
      </c>
      <c r="H498" s="114">
        <f>IF(DESIGN!O569&gt;0,DESIGN!K569*DESIGN!L569,0)</f>
        <v>0</v>
      </c>
    </row>
    <row r="499" spans="1:8" x14ac:dyDescent="0.25">
      <c r="A499" s="114">
        <f>IF(DESIGN!G570&gt;0,DESIGN!C570,0)</f>
        <v>0</v>
      </c>
      <c r="B499" s="114">
        <f>IF(DESIGN!O570&gt;0,DESIGN!K570,0)</f>
        <v>0</v>
      </c>
      <c r="G499" s="114">
        <f>IF(DESIGN!G570&gt;0,DESIGN!C570*DESIGN!D570,0)</f>
        <v>0</v>
      </c>
      <c r="H499" s="114">
        <f>IF(DESIGN!O570&gt;0,DESIGN!K570*DESIGN!L570,0)</f>
        <v>0</v>
      </c>
    </row>
    <row r="500" spans="1:8" x14ac:dyDescent="0.25">
      <c r="A500" s="114">
        <f>IF(DESIGN!G571&gt;0,DESIGN!C571,0)</f>
        <v>0</v>
      </c>
      <c r="B500" s="114">
        <f>IF(DESIGN!O571&gt;0,DESIGN!K571,0)</f>
        <v>0</v>
      </c>
      <c r="G500" s="114">
        <f>IF(DESIGN!G571&gt;0,DESIGN!C571*DESIGN!D571,0)</f>
        <v>0</v>
      </c>
      <c r="H500" s="114">
        <f>IF(DESIGN!O571&gt;0,DESIGN!K571*DESIGN!L571,0)</f>
        <v>0</v>
      </c>
    </row>
    <row r="501" spans="1:8" x14ac:dyDescent="0.25">
      <c r="A501" s="114">
        <f>IF(DESIGN!G572&gt;0,DESIGN!C572,0)</f>
        <v>0</v>
      </c>
      <c r="B501" s="114">
        <f>IF(DESIGN!O572&gt;0,DESIGN!K572,0)</f>
        <v>0</v>
      </c>
      <c r="G501" s="114">
        <f>IF(DESIGN!G572&gt;0,DESIGN!C572*DESIGN!D572,0)</f>
        <v>0</v>
      </c>
      <c r="H501" s="114">
        <f>IF(DESIGN!O572&gt;0,DESIGN!K572*DESIGN!L572,0)</f>
        <v>0</v>
      </c>
    </row>
    <row r="502" spans="1:8" x14ac:dyDescent="0.25">
      <c r="A502" s="114">
        <f>IF(DESIGN!G573&gt;0,DESIGN!C573,0)</f>
        <v>0</v>
      </c>
      <c r="B502" s="114">
        <f>IF(DESIGN!O573&gt;0,DESIGN!K573,0)</f>
        <v>0</v>
      </c>
      <c r="G502" s="114">
        <f>IF(DESIGN!G573&gt;0,DESIGN!C573*DESIGN!D573,0)</f>
        <v>0</v>
      </c>
      <c r="H502" s="114">
        <f>IF(DESIGN!O573&gt;0,DESIGN!K573*DESIGN!L573,0)</f>
        <v>0</v>
      </c>
    </row>
    <row r="503" spans="1:8" x14ac:dyDescent="0.25">
      <c r="A503" s="114">
        <f>IF(DESIGN!G574&gt;0,DESIGN!C574,0)</f>
        <v>0</v>
      </c>
      <c r="B503" s="114">
        <f>IF(DESIGN!O574&gt;0,DESIGN!K574,0)</f>
        <v>0</v>
      </c>
      <c r="G503" s="114">
        <f>IF(DESIGN!G574&gt;0,DESIGN!C574*DESIGN!D574,0)</f>
        <v>0</v>
      </c>
      <c r="H503" s="114">
        <f>IF(DESIGN!O574&gt;0,DESIGN!K574*DESIGN!L574,0)</f>
        <v>0</v>
      </c>
    </row>
    <row r="504" spans="1:8" x14ac:dyDescent="0.25">
      <c r="A504" s="114">
        <f>IF(DESIGN!G575&gt;0,DESIGN!C575,0)</f>
        <v>0</v>
      </c>
      <c r="B504" s="114">
        <f>IF(DESIGN!O575&gt;0,DESIGN!K575,0)</f>
        <v>0</v>
      </c>
      <c r="G504" s="114">
        <f>IF(DESIGN!G575&gt;0,DESIGN!C575*DESIGN!D575,0)</f>
        <v>0</v>
      </c>
      <c r="H504" s="114">
        <f>IF(DESIGN!O575&gt;0,DESIGN!K575*DESIGN!L575,0)</f>
        <v>0</v>
      </c>
    </row>
    <row r="505" spans="1:8" x14ac:dyDescent="0.25">
      <c r="A505" s="114">
        <f>IF(DESIGN!G576&gt;0,DESIGN!C576,0)</f>
        <v>0</v>
      </c>
      <c r="B505" s="114">
        <f>IF(DESIGN!O576&gt;0,DESIGN!K576,0)</f>
        <v>0</v>
      </c>
      <c r="G505" s="114">
        <f>IF(DESIGN!G576&gt;0,DESIGN!C576*DESIGN!D576,0)</f>
        <v>0</v>
      </c>
      <c r="H505" s="114">
        <f>IF(DESIGN!O576&gt;0,DESIGN!K576*DESIGN!L576,0)</f>
        <v>0</v>
      </c>
    </row>
    <row r="506" spans="1:8" x14ac:dyDescent="0.25">
      <c r="A506" s="114">
        <f>IF(DESIGN!G577&gt;0,DESIGN!C577,0)</f>
        <v>0</v>
      </c>
      <c r="B506" s="114">
        <f>IF(DESIGN!O577&gt;0,DESIGN!K577,0)</f>
        <v>0</v>
      </c>
      <c r="G506" s="114">
        <f>IF(DESIGN!G577&gt;0,DESIGN!C577*DESIGN!D577,0)</f>
        <v>0</v>
      </c>
      <c r="H506" s="114">
        <f>IF(DESIGN!O577&gt;0,DESIGN!K577*DESIGN!L577,0)</f>
        <v>0</v>
      </c>
    </row>
    <row r="507" spans="1:8" x14ac:dyDescent="0.25">
      <c r="A507" s="114">
        <f>IF(DESIGN!G578&gt;0,DESIGN!C578,0)</f>
        <v>0</v>
      </c>
      <c r="B507" s="114">
        <f>IF(DESIGN!O578&gt;0,DESIGN!K578,0)</f>
        <v>0</v>
      </c>
      <c r="G507" s="114">
        <f>IF(DESIGN!G578&gt;0,DESIGN!C578*DESIGN!D578,0)</f>
        <v>0</v>
      </c>
      <c r="H507" s="114">
        <f>IF(DESIGN!O578&gt;0,DESIGN!K578*DESIGN!L578,0)</f>
        <v>0</v>
      </c>
    </row>
    <row r="508" spans="1:8" x14ac:dyDescent="0.25">
      <c r="A508" s="114">
        <f>IF(DESIGN!G579&gt;0,DESIGN!C579,0)</f>
        <v>0</v>
      </c>
      <c r="B508" s="114">
        <f>IF(DESIGN!O579&gt;0,DESIGN!K579,0)</f>
        <v>0</v>
      </c>
      <c r="G508" s="114">
        <f>IF(DESIGN!G579&gt;0,DESIGN!C579*DESIGN!D579,0)</f>
        <v>0</v>
      </c>
      <c r="H508" s="114">
        <f>IF(DESIGN!O579&gt;0,DESIGN!K579*DESIGN!L579,0)</f>
        <v>0</v>
      </c>
    </row>
    <row r="509" spans="1:8" x14ac:dyDescent="0.25">
      <c r="A509" s="114">
        <f>IF(DESIGN!G580&gt;0,DESIGN!C580,0)</f>
        <v>0</v>
      </c>
      <c r="B509" s="114">
        <f>IF(DESIGN!O580&gt;0,DESIGN!K580,0)</f>
        <v>0</v>
      </c>
      <c r="G509" s="114">
        <f>IF(DESIGN!G580&gt;0,DESIGN!C580*DESIGN!D580,0)</f>
        <v>0</v>
      </c>
      <c r="H509" s="114">
        <f>IF(DESIGN!O580&gt;0,DESIGN!K580*DESIGN!L580,0)</f>
        <v>0</v>
      </c>
    </row>
    <row r="510" spans="1:8" x14ac:dyDescent="0.25">
      <c r="A510" s="114">
        <f>IF(DESIGN!G581&gt;0,DESIGN!C581,0)</f>
        <v>0</v>
      </c>
      <c r="B510" s="114">
        <f>IF(DESIGN!O581&gt;0,DESIGN!K581,0)</f>
        <v>0</v>
      </c>
      <c r="G510" s="114">
        <f>IF(DESIGN!G581&gt;0,DESIGN!C581*DESIGN!D581,0)</f>
        <v>0</v>
      </c>
      <c r="H510" s="114">
        <f>IF(DESIGN!O581&gt;0,DESIGN!K581*DESIGN!L581,0)</f>
        <v>0</v>
      </c>
    </row>
    <row r="511" spans="1:8" x14ac:dyDescent="0.25">
      <c r="A511" s="114">
        <f>IF(DESIGN!G582&gt;0,DESIGN!C582,0)</f>
        <v>0</v>
      </c>
      <c r="B511" s="114">
        <f>IF(DESIGN!O582&gt;0,DESIGN!K582,0)</f>
        <v>0</v>
      </c>
      <c r="G511" s="114">
        <f>IF(DESIGN!G582&gt;0,DESIGN!C582*DESIGN!D582,0)</f>
        <v>0</v>
      </c>
      <c r="H511" s="114">
        <f>IF(DESIGN!O582&gt;0,DESIGN!K582*DESIGN!L582,0)</f>
        <v>0</v>
      </c>
    </row>
    <row r="512" spans="1:8" x14ac:dyDescent="0.25">
      <c r="A512" s="114">
        <f>IF(DESIGN!G583&gt;0,DESIGN!C583,0)</f>
        <v>0</v>
      </c>
      <c r="B512" s="114">
        <f>IF(DESIGN!O583&gt;0,DESIGN!K583,0)</f>
        <v>0</v>
      </c>
      <c r="G512" s="114">
        <f>IF(DESIGN!G583&gt;0,DESIGN!C583*DESIGN!D583,0)</f>
        <v>0</v>
      </c>
      <c r="H512" s="114">
        <f>IF(DESIGN!O583&gt;0,DESIGN!K583*DESIGN!L583,0)</f>
        <v>0</v>
      </c>
    </row>
    <row r="513" spans="1:8" x14ac:dyDescent="0.25">
      <c r="A513" s="114">
        <f>IF(DESIGN!G584&gt;0,DESIGN!C584,0)</f>
        <v>0</v>
      </c>
      <c r="B513" s="114">
        <f>IF(DESIGN!O584&gt;0,DESIGN!K584,0)</f>
        <v>0</v>
      </c>
      <c r="G513" s="114">
        <f>IF(DESIGN!G584&gt;0,DESIGN!C584*DESIGN!D584,0)</f>
        <v>0</v>
      </c>
      <c r="H513" s="114">
        <f>IF(DESIGN!O584&gt;0,DESIGN!K584*DESIGN!L584,0)</f>
        <v>0</v>
      </c>
    </row>
    <row r="514" spans="1:8" x14ac:dyDescent="0.25">
      <c r="A514" s="114">
        <f>IF(DESIGN!G585&gt;0,DESIGN!C585,0)</f>
        <v>0</v>
      </c>
      <c r="B514" s="114">
        <f>IF(DESIGN!O585&gt;0,DESIGN!K585,0)</f>
        <v>0</v>
      </c>
      <c r="G514" s="114">
        <f>IF(DESIGN!G585&gt;0,DESIGN!C585*DESIGN!D585,0)</f>
        <v>0</v>
      </c>
      <c r="H514" s="114">
        <f>IF(DESIGN!O585&gt;0,DESIGN!K585*DESIGN!L585,0)</f>
        <v>0</v>
      </c>
    </row>
    <row r="515" spans="1:8" x14ac:dyDescent="0.25">
      <c r="A515" s="114">
        <f>IF(DESIGN!G586&gt;0,DESIGN!C586,0)</f>
        <v>0</v>
      </c>
      <c r="B515" s="114">
        <f>IF(DESIGN!O586&gt;0,DESIGN!K586,0)</f>
        <v>0</v>
      </c>
      <c r="G515" s="114">
        <f>IF(DESIGN!G586&gt;0,DESIGN!C586*DESIGN!D586,0)</f>
        <v>0</v>
      </c>
      <c r="H515" s="114">
        <f>IF(DESIGN!O586&gt;0,DESIGN!K586*DESIGN!L586,0)</f>
        <v>0</v>
      </c>
    </row>
    <row r="516" spans="1:8" x14ac:dyDescent="0.25">
      <c r="A516" s="114">
        <f>IF(DESIGN!G587&gt;0,DESIGN!C587,0)</f>
        <v>0</v>
      </c>
      <c r="B516" s="114">
        <f>IF(DESIGN!O587&gt;0,DESIGN!K587,0)</f>
        <v>0</v>
      </c>
      <c r="G516" s="114">
        <f>IF(DESIGN!G587&gt;0,DESIGN!C587*DESIGN!D587,0)</f>
        <v>0</v>
      </c>
      <c r="H516" s="114">
        <f>IF(DESIGN!O587&gt;0,DESIGN!K587*DESIGN!L587,0)</f>
        <v>0</v>
      </c>
    </row>
    <row r="517" spans="1:8" x14ac:dyDescent="0.25">
      <c r="A517" s="114">
        <f>IF(DESIGN!G588&gt;0,DESIGN!C588,0)</f>
        <v>0</v>
      </c>
      <c r="B517" s="114">
        <f>IF(DESIGN!O588&gt;0,DESIGN!K588,0)</f>
        <v>0</v>
      </c>
      <c r="G517" s="114">
        <f>IF(DESIGN!G588&gt;0,DESIGN!C588*DESIGN!D588,0)</f>
        <v>0</v>
      </c>
      <c r="H517" s="114">
        <f>IF(DESIGN!O588&gt;0,DESIGN!K588*DESIGN!L588,0)</f>
        <v>0</v>
      </c>
    </row>
    <row r="518" spans="1:8" x14ac:dyDescent="0.25">
      <c r="A518" s="114">
        <f>IF(DESIGN!G589&gt;0,DESIGN!C589,0)</f>
        <v>0</v>
      </c>
      <c r="B518" s="114">
        <f>IF(DESIGN!O589&gt;0,DESIGN!K589,0)</f>
        <v>0</v>
      </c>
      <c r="G518" s="114">
        <f>IF(DESIGN!G589&gt;0,DESIGN!C589*DESIGN!D589,0)</f>
        <v>0</v>
      </c>
      <c r="H518" s="114">
        <f>IF(DESIGN!O589&gt;0,DESIGN!K589*DESIGN!L589,0)</f>
        <v>0</v>
      </c>
    </row>
    <row r="519" spans="1:8" x14ac:dyDescent="0.25">
      <c r="A519" s="114">
        <f>IF(DESIGN!G590&gt;0,DESIGN!C590,0)</f>
        <v>0</v>
      </c>
      <c r="B519" s="114">
        <f>IF(DESIGN!O590&gt;0,DESIGN!K590,0)</f>
        <v>0</v>
      </c>
      <c r="G519" s="114">
        <f>IF(DESIGN!G590&gt;0,DESIGN!C590*DESIGN!D590,0)</f>
        <v>0</v>
      </c>
      <c r="H519" s="114">
        <f>IF(DESIGN!O590&gt;0,DESIGN!K590*DESIGN!L590,0)</f>
        <v>0</v>
      </c>
    </row>
    <row r="520" spans="1:8" x14ac:dyDescent="0.25">
      <c r="A520" s="114">
        <f>IF(DESIGN!G591&gt;0,DESIGN!C591,0)</f>
        <v>0</v>
      </c>
      <c r="B520" s="114">
        <f>IF(DESIGN!O591&gt;0,DESIGN!K591,0)</f>
        <v>0</v>
      </c>
      <c r="G520" s="114">
        <f>IF(DESIGN!G591&gt;0,DESIGN!C591*DESIGN!D591,0)</f>
        <v>0</v>
      </c>
      <c r="H520" s="114">
        <f>IF(DESIGN!O591&gt;0,DESIGN!K591*DESIGN!L591,0)</f>
        <v>0</v>
      </c>
    </row>
    <row r="521" spans="1:8" x14ac:dyDescent="0.25">
      <c r="A521" s="114">
        <f>IF(DESIGN!G592&gt;0,DESIGN!C592,0)</f>
        <v>0</v>
      </c>
      <c r="B521" s="114">
        <f>IF(DESIGN!O592&gt;0,DESIGN!K592,0)</f>
        <v>0</v>
      </c>
      <c r="G521" s="114">
        <f>IF(DESIGN!G592&gt;0,DESIGN!C592*DESIGN!D592,0)</f>
        <v>0</v>
      </c>
      <c r="H521" s="114">
        <f>IF(DESIGN!O592&gt;0,DESIGN!K592*DESIGN!L592,0)</f>
        <v>0</v>
      </c>
    </row>
    <row r="522" spans="1:8" x14ac:dyDescent="0.25">
      <c r="A522" s="114">
        <f>IF(DESIGN!G593&gt;0,DESIGN!C593,0)</f>
        <v>0</v>
      </c>
      <c r="B522" s="114">
        <f>IF(DESIGN!O593&gt;0,DESIGN!K593,0)</f>
        <v>0</v>
      </c>
      <c r="G522" s="114">
        <f>IF(DESIGN!G593&gt;0,DESIGN!C593*DESIGN!D593,0)</f>
        <v>0</v>
      </c>
      <c r="H522" s="114">
        <f>IF(DESIGN!O593&gt;0,DESIGN!K593*DESIGN!L593,0)</f>
        <v>0</v>
      </c>
    </row>
    <row r="523" spans="1:8" x14ac:dyDescent="0.25">
      <c r="A523" s="114">
        <f>IF(DESIGN!G594&gt;0,DESIGN!C594,0)</f>
        <v>0</v>
      </c>
      <c r="B523" s="114">
        <f>IF(DESIGN!O594&gt;0,DESIGN!K594,0)</f>
        <v>0</v>
      </c>
      <c r="G523" s="114">
        <f>IF(DESIGN!G594&gt;0,DESIGN!C594*DESIGN!D594,0)</f>
        <v>0</v>
      </c>
      <c r="H523" s="114">
        <f>IF(DESIGN!O594&gt;0,DESIGN!K594*DESIGN!L594,0)</f>
        <v>0</v>
      </c>
    </row>
    <row r="524" spans="1:8" x14ac:dyDescent="0.25">
      <c r="A524" s="114">
        <f>IF(DESIGN!G595&gt;0,DESIGN!C595,0)</f>
        <v>0</v>
      </c>
      <c r="B524" s="114">
        <f>IF(DESIGN!O595&gt;0,DESIGN!K595,0)</f>
        <v>0</v>
      </c>
      <c r="G524" s="114">
        <f>IF(DESIGN!G595&gt;0,DESIGN!C595*DESIGN!D595,0)</f>
        <v>0</v>
      </c>
      <c r="H524" s="114">
        <f>IF(DESIGN!O595&gt;0,DESIGN!K595*DESIGN!L595,0)</f>
        <v>0</v>
      </c>
    </row>
    <row r="525" spans="1:8" x14ac:dyDescent="0.25">
      <c r="A525" s="114">
        <f>IF(DESIGN!G596&gt;0,DESIGN!C596,0)</f>
        <v>0</v>
      </c>
      <c r="B525" s="114">
        <f>IF(DESIGN!O596&gt;0,DESIGN!K596,0)</f>
        <v>0</v>
      </c>
      <c r="G525" s="114">
        <f>IF(DESIGN!G596&gt;0,DESIGN!C596*DESIGN!D596,0)</f>
        <v>0</v>
      </c>
      <c r="H525" s="114">
        <f>IF(DESIGN!O596&gt;0,DESIGN!K596*DESIGN!L596,0)</f>
        <v>0</v>
      </c>
    </row>
    <row r="526" spans="1:8" x14ac:dyDescent="0.25">
      <c r="A526" s="114">
        <f>IF(DESIGN!G597&gt;0,DESIGN!C597,0)</f>
        <v>0</v>
      </c>
      <c r="B526" s="114">
        <f>IF(DESIGN!O597&gt;0,DESIGN!K597,0)</f>
        <v>0</v>
      </c>
      <c r="G526" s="114">
        <f>IF(DESIGN!G597&gt;0,DESIGN!C597*DESIGN!D597,0)</f>
        <v>0</v>
      </c>
      <c r="H526" s="114">
        <f>IF(DESIGN!O597&gt;0,DESIGN!K597*DESIGN!L597,0)</f>
        <v>0</v>
      </c>
    </row>
    <row r="527" spans="1:8" x14ac:dyDescent="0.25">
      <c r="A527" s="114">
        <f>IF(DESIGN!G598&gt;0,DESIGN!C598,0)</f>
        <v>0</v>
      </c>
      <c r="B527" s="114">
        <f>IF(DESIGN!O598&gt;0,DESIGN!K598,0)</f>
        <v>0</v>
      </c>
      <c r="G527" s="114">
        <f>IF(DESIGN!G598&gt;0,DESIGN!C598*DESIGN!D598,0)</f>
        <v>0</v>
      </c>
      <c r="H527" s="114">
        <f>IF(DESIGN!O598&gt;0,DESIGN!K598*DESIGN!L598,0)</f>
        <v>0</v>
      </c>
    </row>
    <row r="528" spans="1:8" x14ac:dyDescent="0.25">
      <c r="A528" s="114">
        <f>IF(DESIGN!G599&gt;0,DESIGN!C599,0)</f>
        <v>0</v>
      </c>
      <c r="B528" s="114">
        <f>IF(DESIGN!O599&gt;0,DESIGN!K599,0)</f>
        <v>0</v>
      </c>
      <c r="G528" s="114">
        <f>IF(DESIGN!G599&gt;0,DESIGN!C599*DESIGN!D599,0)</f>
        <v>0</v>
      </c>
      <c r="H528" s="114">
        <f>IF(DESIGN!O599&gt;0,DESIGN!K599*DESIGN!L599,0)</f>
        <v>0</v>
      </c>
    </row>
    <row r="529" spans="1:8" x14ac:dyDescent="0.25">
      <c r="A529" s="114">
        <f>IF(DESIGN!G600&gt;0,DESIGN!C600,0)</f>
        <v>0</v>
      </c>
      <c r="B529" s="114">
        <f>IF(DESIGN!O600&gt;0,DESIGN!K600,0)</f>
        <v>0</v>
      </c>
      <c r="G529" s="114">
        <f>IF(DESIGN!G600&gt;0,DESIGN!C600*DESIGN!D600,0)</f>
        <v>0</v>
      </c>
      <c r="H529" s="114">
        <f>IF(DESIGN!O600&gt;0,DESIGN!K600*DESIGN!L600,0)</f>
        <v>0</v>
      </c>
    </row>
    <row r="530" spans="1:8" x14ac:dyDescent="0.25">
      <c r="A530" s="114">
        <f>IF(DESIGN!G601&gt;0,DESIGN!C601,0)</f>
        <v>0</v>
      </c>
      <c r="B530" s="114">
        <f>IF(DESIGN!O601&gt;0,DESIGN!K601,0)</f>
        <v>0</v>
      </c>
      <c r="G530" s="114">
        <f>IF(DESIGN!G601&gt;0,DESIGN!C601*DESIGN!D601,0)</f>
        <v>0</v>
      </c>
      <c r="H530" s="114">
        <f>IF(DESIGN!O601&gt;0,DESIGN!K601*DESIGN!L601,0)</f>
        <v>0</v>
      </c>
    </row>
    <row r="531" spans="1:8" x14ac:dyDescent="0.25">
      <c r="A531" s="114">
        <f>IF(DESIGN!G602&gt;0,DESIGN!C602,0)</f>
        <v>0</v>
      </c>
      <c r="B531" s="114">
        <f>IF(DESIGN!O602&gt;0,DESIGN!K602,0)</f>
        <v>0</v>
      </c>
      <c r="G531" s="114">
        <f>IF(DESIGN!G602&gt;0,DESIGN!C602*DESIGN!D602,0)</f>
        <v>0</v>
      </c>
      <c r="H531" s="114">
        <f>IF(DESIGN!O602&gt;0,DESIGN!K602*DESIGN!L602,0)</f>
        <v>0</v>
      </c>
    </row>
    <row r="532" spans="1:8" x14ac:dyDescent="0.25">
      <c r="A532" s="114">
        <f>IF(DESIGN!G603&gt;0,DESIGN!C603,0)</f>
        <v>0</v>
      </c>
      <c r="B532" s="114">
        <f>IF(DESIGN!O603&gt;0,DESIGN!K603,0)</f>
        <v>0</v>
      </c>
      <c r="G532" s="114">
        <f>IF(DESIGN!G603&gt;0,DESIGN!C603*DESIGN!D603,0)</f>
        <v>0</v>
      </c>
      <c r="H532" s="114">
        <f>IF(DESIGN!O603&gt;0,DESIGN!K603*DESIGN!L603,0)</f>
        <v>0</v>
      </c>
    </row>
    <row r="533" spans="1:8" x14ac:dyDescent="0.25">
      <c r="A533" s="114">
        <f>IF(DESIGN!G604&gt;0,DESIGN!C604,0)</f>
        <v>0</v>
      </c>
      <c r="B533" s="114">
        <f>IF(DESIGN!O604&gt;0,DESIGN!K604,0)</f>
        <v>0</v>
      </c>
      <c r="G533" s="114">
        <f>IF(DESIGN!G604&gt;0,DESIGN!C604*DESIGN!D604,0)</f>
        <v>0</v>
      </c>
      <c r="H533" s="114">
        <f>IF(DESIGN!O604&gt;0,DESIGN!K604*DESIGN!L604,0)</f>
        <v>0</v>
      </c>
    </row>
    <row r="534" spans="1:8" x14ac:dyDescent="0.25">
      <c r="A534" s="114">
        <f>IF(DESIGN!G605&gt;0,DESIGN!C605,0)</f>
        <v>0</v>
      </c>
      <c r="B534" s="114">
        <f>IF(DESIGN!O605&gt;0,DESIGN!K605,0)</f>
        <v>0</v>
      </c>
      <c r="G534" s="114">
        <f>IF(DESIGN!G605&gt;0,DESIGN!C605*DESIGN!D605,0)</f>
        <v>0</v>
      </c>
      <c r="H534" s="114">
        <f>IF(DESIGN!O605&gt;0,DESIGN!K605*DESIGN!L605,0)</f>
        <v>0</v>
      </c>
    </row>
    <row r="535" spans="1:8" x14ac:dyDescent="0.25">
      <c r="A535" s="114">
        <f>IF(DESIGN!G606&gt;0,DESIGN!C606,0)</f>
        <v>0</v>
      </c>
      <c r="B535" s="114">
        <f>IF(DESIGN!O606&gt;0,DESIGN!K606,0)</f>
        <v>0</v>
      </c>
      <c r="G535" s="114">
        <f>IF(DESIGN!G606&gt;0,DESIGN!C606*DESIGN!D606,0)</f>
        <v>0</v>
      </c>
      <c r="H535" s="114">
        <f>IF(DESIGN!O606&gt;0,DESIGN!K606*DESIGN!L606,0)</f>
        <v>0</v>
      </c>
    </row>
    <row r="536" spans="1:8" x14ac:dyDescent="0.25">
      <c r="A536" s="114">
        <f>IF(DESIGN!G607&gt;0,DESIGN!C607,0)</f>
        <v>0</v>
      </c>
      <c r="B536" s="114">
        <f>IF(DESIGN!O607&gt;0,DESIGN!K607,0)</f>
        <v>0</v>
      </c>
      <c r="G536" s="114">
        <f>IF(DESIGN!G607&gt;0,DESIGN!C607*DESIGN!D607,0)</f>
        <v>0</v>
      </c>
      <c r="H536" s="114">
        <f>IF(DESIGN!O607&gt;0,DESIGN!K607*DESIGN!L607,0)</f>
        <v>0</v>
      </c>
    </row>
    <row r="537" spans="1:8" x14ac:dyDescent="0.25">
      <c r="A537" s="114">
        <f>IF(DESIGN!G608&gt;0,DESIGN!C608,0)</f>
        <v>0</v>
      </c>
      <c r="B537" s="114">
        <f>IF(DESIGN!O608&gt;0,DESIGN!K608,0)</f>
        <v>0</v>
      </c>
      <c r="G537" s="114">
        <f>IF(DESIGN!G608&gt;0,DESIGN!C608*DESIGN!D608,0)</f>
        <v>0</v>
      </c>
      <c r="H537" s="114">
        <f>IF(DESIGN!O608&gt;0,DESIGN!K608*DESIGN!L608,0)</f>
        <v>0</v>
      </c>
    </row>
    <row r="538" spans="1:8" x14ac:dyDescent="0.25">
      <c r="A538" s="114">
        <f>IF(DESIGN!G609&gt;0,DESIGN!C609,0)</f>
        <v>0</v>
      </c>
      <c r="B538" s="114">
        <f>IF(DESIGN!O609&gt;0,DESIGN!K609,0)</f>
        <v>0</v>
      </c>
      <c r="G538" s="114">
        <f>IF(DESIGN!G609&gt;0,DESIGN!C609*DESIGN!D609,0)</f>
        <v>0</v>
      </c>
      <c r="H538" s="114">
        <f>IF(DESIGN!O609&gt;0,DESIGN!K609*DESIGN!L609,0)</f>
        <v>0</v>
      </c>
    </row>
    <row r="539" spans="1:8" x14ac:dyDescent="0.25">
      <c r="A539" s="114">
        <f>IF(DESIGN!G610&gt;0,DESIGN!C610,0)</f>
        <v>0</v>
      </c>
      <c r="B539" s="114">
        <f>IF(DESIGN!O610&gt;0,DESIGN!K610,0)</f>
        <v>0</v>
      </c>
      <c r="G539" s="114">
        <f>IF(DESIGN!G610&gt;0,DESIGN!C610*DESIGN!D610,0)</f>
        <v>0</v>
      </c>
      <c r="H539" s="114">
        <f>IF(DESIGN!O610&gt;0,DESIGN!K610*DESIGN!L610,0)</f>
        <v>0</v>
      </c>
    </row>
    <row r="540" spans="1:8" x14ac:dyDescent="0.25">
      <c r="A540" s="114">
        <f>IF(DESIGN!G611&gt;0,DESIGN!C611,0)</f>
        <v>0</v>
      </c>
      <c r="B540" s="114">
        <f>IF(DESIGN!O611&gt;0,DESIGN!K611,0)</f>
        <v>0</v>
      </c>
      <c r="G540" s="114">
        <f>IF(DESIGN!G611&gt;0,DESIGN!C611*DESIGN!D611,0)</f>
        <v>0</v>
      </c>
      <c r="H540" s="114">
        <f>IF(DESIGN!O611&gt;0,DESIGN!K611*DESIGN!L611,0)</f>
        <v>0</v>
      </c>
    </row>
    <row r="541" spans="1:8" x14ac:dyDescent="0.25">
      <c r="A541" s="114">
        <f>IF(DESIGN!G612&gt;0,DESIGN!C612,0)</f>
        <v>0</v>
      </c>
      <c r="B541" s="114">
        <f>IF(DESIGN!O612&gt;0,DESIGN!K612,0)</f>
        <v>0</v>
      </c>
      <c r="G541" s="114">
        <f>IF(DESIGN!G612&gt;0,DESIGN!C612*DESIGN!D612,0)</f>
        <v>0</v>
      </c>
      <c r="H541" s="114">
        <f>IF(DESIGN!O612&gt;0,DESIGN!K612*DESIGN!L612,0)</f>
        <v>0</v>
      </c>
    </row>
    <row r="542" spans="1:8" x14ac:dyDescent="0.25">
      <c r="A542" s="114">
        <f>IF(DESIGN!G613&gt;0,DESIGN!C613,0)</f>
        <v>0</v>
      </c>
      <c r="B542" s="114">
        <f>IF(DESIGN!O613&gt;0,DESIGN!K613,0)</f>
        <v>0</v>
      </c>
      <c r="G542" s="114">
        <f>IF(DESIGN!G613&gt;0,DESIGN!C613*DESIGN!D613,0)</f>
        <v>0</v>
      </c>
      <c r="H542" s="114">
        <f>IF(DESIGN!O613&gt;0,DESIGN!K613*DESIGN!L613,0)</f>
        <v>0</v>
      </c>
    </row>
    <row r="543" spans="1:8" x14ac:dyDescent="0.25">
      <c r="A543" s="114">
        <f>IF(DESIGN!G614&gt;0,DESIGN!C614,0)</f>
        <v>0</v>
      </c>
      <c r="B543" s="114">
        <f>IF(DESIGN!O614&gt;0,DESIGN!K614,0)</f>
        <v>0</v>
      </c>
      <c r="G543" s="114">
        <f>IF(DESIGN!G614&gt;0,DESIGN!C614*DESIGN!D614,0)</f>
        <v>0</v>
      </c>
      <c r="H543" s="114">
        <f>IF(DESIGN!O614&gt;0,DESIGN!K614*DESIGN!L614,0)</f>
        <v>0</v>
      </c>
    </row>
    <row r="544" spans="1:8" x14ac:dyDescent="0.25">
      <c r="A544" s="114">
        <f>IF(DESIGN!G615&gt;0,DESIGN!C615,0)</f>
        <v>0</v>
      </c>
      <c r="B544" s="114">
        <f>IF(DESIGN!O615&gt;0,DESIGN!K615,0)</f>
        <v>0</v>
      </c>
      <c r="G544" s="114">
        <f>IF(DESIGN!G615&gt;0,DESIGN!C615*DESIGN!D615,0)</f>
        <v>0</v>
      </c>
      <c r="H544" s="114">
        <f>IF(DESIGN!O615&gt;0,DESIGN!K615*DESIGN!L615,0)</f>
        <v>0</v>
      </c>
    </row>
    <row r="545" spans="1:8" x14ac:dyDescent="0.25">
      <c r="A545" s="114">
        <f>IF(DESIGN!G616&gt;0,DESIGN!C616,0)</f>
        <v>0</v>
      </c>
      <c r="B545" s="114">
        <f>IF(DESIGN!O616&gt;0,DESIGN!K616,0)</f>
        <v>0</v>
      </c>
      <c r="G545" s="114">
        <f>IF(DESIGN!G616&gt;0,DESIGN!C616*DESIGN!D616,0)</f>
        <v>0</v>
      </c>
      <c r="H545" s="114">
        <f>IF(DESIGN!O616&gt;0,DESIGN!K616*DESIGN!L616,0)</f>
        <v>0</v>
      </c>
    </row>
    <row r="546" spans="1:8" x14ac:dyDescent="0.25">
      <c r="A546" s="114">
        <f>IF(DESIGN!G617&gt;0,DESIGN!C617,0)</f>
        <v>0</v>
      </c>
      <c r="B546" s="114">
        <f>IF(DESIGN!O617&gt;0,DESIGN!K617,0)</f>
        <v>0</v>
      </c>
      <c r="G546" s="114">
        <f>IF(DESIGN!G617&gt;0,DESIGN!C617*DESIGN!D617,0)</f>
        <v>0</v>
      </c>
      <c r="H546" s="114">
        <f>IF(DESIGN!O617&gt;0,DESIGN!K617*DESIGN!L617,0)</f>
        <v>0</v>
      </c>
    </row>
    <row r="547" spans="1:8" x14ac:dyDescent="0.25">
      <c r="A547" s="114">
        <f>IF(DESIGN!G618&gt;0,DESIGN!C618,0)</f>
        <v>0</v>
      </c>
      <c r="B547" s="114">
        <f>IF(DESIGN!O618&gt;0,DESIGN!K618,0)</f>
        <v>0</v>
      </c>
      <c r="G547" s="114">
        <f>IF(DESIGN!G618&gt;0,DESIGN!C618*DESIGN!D618,0)</f>
        <v>0</v>
      </c>
      <c r="H547" s="114">
        <f>IF(DESIGN!O618&gt;0,DESIGN!K618*DESIGN!L618,0)</f>
        <v>0</v>
      </c>
    </row>
    <row r="548" spans="1:8" x14ac:dyDescent="0.25">
      <c r="A548" s="114">
        <f>IF(DESIGN!G619&gt;0,DESIGN!C619,0)</f>
        <v>0</v>
      </c>
      <c r="B548" s="114">
        <f>IF(DESIGN!O619&gt;0,DESIGN!K619,0)</f>
        <v>0</v>
      </c>
      <c r="G548" s="114">
        <f>IF(DESIGN!G619&gt;0,DESIGN!C619*DESIGN!D619,0)</f>
        <v>0</v>
      </c>
      <c r="H548" s="114">
        <f>IF(DESIGN!O619&gt;0,DESIGN!K619*DESIGN!L619,0)</f>
        <v>0</v>
      </c>
    </row>
    <row r="549" spans="1:8" x14ac:dyDescent="0.25">
      <c r="A549" s="114">
        <f>IF(DESIGN!G620&gt;0,DESIGN!C620,0)</f>
        <v>0</v>
      </c>
      <c r="B549" s="114">
        <f>IF(DESIGN!O620&gt;0,DESIGN!K620,0)</f>
        <v>0</v>
      </c>
      <c r="G549" s="114">
        <f>IF(DESIGN!G620&gt;0,DESIGN!C620*DESIGN!D620,0)</f>
        <v>0</v>
      </c>
      <c r="H549" s="114">
        <f>IF(DESIGN!O620&gt;0,DESIGN!K620*DESIGN!L620,0)</f>
        <v>0</v>
      </c>
    </row>
    <row r="550" spans="1:8" x14ac:dyDescent="0.25">
      <c r="A550" s="114">
        <f>IF(DESIGN!G621&gt;0,DESIGN!C621,0)</f>
        <v>0</v>
      </c>
      <c r="B550" s="114">
        <f>IF(DESIGN!O621&gt;0,DESIGN!K621,0)</f>
        <v>0</v>
      </c>
      <c r="G550" s="114">
        <f>IF(DESIGN!G621&gt;0,DESIGN!C621*DESIGN!D621,0)</f>
        <v>0</v>
      </c>
      <c r="H550" s="114">
        <f>IF(DESIGN!O621&gt;0,DESIGN!K621*DESIGN!L621,0)</f>
        <v>0</v>
      </c>
    </row>
    <row r="551" spans="1:8" x14ac:dyDescent="0.25">
      <c r="A551" s="114">
        <f>IF(DESIGN!G622&gt;0,DESIGN!C622,0)</f>
        <v>0</v>
      </c>
      <c r="B551" s="114">
        <f>IF(DESIGN!O622&gt;0,DESIGN!K622,0)</f>
        <v>0</v>
      </c>
      <c r="G551" s="114">
        <f>IF(DESIGN!G622&gt;0,DESIGN!C622*DESIGN!D622,0)</f>
        <v>0</v>
      </c>
      <c r="H551" s="114">
        <f>IF(DESIGN!O622&gt;0,DESIGN!K622*DESIGN!L622,0)</f>
        <v>0</v>
      </c>
    </row>
    <row r="552" spans="1:8" x14ac:dyDescent="0.25">
      <c r="A552" s="114">
        <f>IF(DESIGN!G623&gt;0,DESIGN!C623,0)</f>
        <v>0</v>
      </c>
      <c r="B552" s="114">
        <f>IF(DESIGN!O623&gt;0,DESIGN!K623,0)</f>
        <v>0</v>
      </c>
      <c r="G552" s="114">
        <f>IF(DESIGN!G623&gt;0,DESIGN!C623*DESIGN!D623,0)</f>
        <v>0</v>
      </c>
      <c r="H552" s="114">
        <f>IF(DESIGN!O623&gt;0,DESIGN!K623*DESIGN!L623,0)</f>
        <v>0</v>
      </c>
    </row>
    <row r="553" spans="1:8" x14ac:dyDescent="0.25">
      <c r="A553" s="114">
        <f>IF(DESIGN!G624&gt;0,DESIGN!C624,0)</f>
        <v>0</v>
      </c>
      <c r="B553" s="114">
        <f>IF(DESIGN!O624&gt;0,DESIGN!K624,0)</f>
        <v>0</v>
      </c>
      <c r="G553" s="114">
        <f>IF(DESIGN!G624&gt;0,DESIGN!C624*DESIGN!D624,0)</f>
        <v>0</v>
      </c>
      <c r="H553" s="114">
        <f>IF(DESIGN!O624&gt;0,DESIGN!K624*DESIGN!L624,0)</f>
        <v>0</v>
      </c>
    </row>
    <row r="554" spans="1:8" x14ac:dyDescent="0.25">
      <c r="A554" s="114">
        <f>IF(DESIGN!G625&gt;0,DESIGN!C625,0)</f>
        <v>0</v>
      </c>
      <c r="B554" s="114">
        <f>IF(DESIGN!O625&gt;0,DESIGN!K625,0)</f>
        <v>0</v>
      </c>
      <c r="G554" s="114">
        <f>IF(DESIGN!G625&gt;0,DESIGN!C625*DESIGN!D625,0)</f>
        <v>0</v>
      </c>
      <c r="H554" s="114">
        <f>IF(DESIGN!O625&gt;0,DESIGN!K625*DESIGN!L625,0)</f>
        <v>0</v>
      </c>
    </row>
    <row r="555" spans="1:8" x14ac:dyDescent="0.25">
      <c r="A555" s="114">
        <f>IF(DESIGN!G626&gt;0,DESIGN!C626,0)</f>
        <v>0</v>
      </c>
      <c r="B555" s="114">
        <f>IF(DESIGN!O626&gt;0,DESIGN!K626,0)</f>
        <v>0</v>
      </c>
      <c r="G555" s="114">
        <f>IF(DESIGN!G626&gt;0,DESIGN!C626*DESIGN!D626,0)</f>
        <v>0</v>
      </c>
      <c r="H555" s="114">
        <f>IF(DESIGN!O626&gt;0,DESIGN!K626*DESIGN!L626,0)</f>
        <v>0</v>
      </c>
    </row>
    <row r="556" spans="1:8" x14ac:dyDescent="0.25">
      <c r="A556" s="114">
        <f>IF(DESIGN!G627&gt;0,DESIGN!C627,0)</f>
        <v>0</v>
      </c>
      <c r="B556" s="114">
        <f>IF(DESIGN!O627&gt;0,DESIGN!K627,0)</f>
        <v>0</v>
      </c>
      <c r="G556" s="114">
        <f>IF(DESIGN!G627&gt;0,DESIGN!C627*DESIGN!D627,0)</f>
        <v>0</v>
      </c>
      <c r="H556" s="114">
        <f>IF(DESIGN!O627&gt;0,DESIGN!K627*DESIGN!L627,0)</f>
        <v>0</v>
      </c>
    </row>
    <row r="557" spans="1:8" x14ac:dyDescent="0.25">
      <c r="A557" s="114">
        <f>IF(DESIGN!G628&gt;0,DESIGN!C628,0)</f>
        <v>0</v>
      </c>
      <c r="B557" s="114">
        <f>IF(DESIGN!O628&gt;0,DESIGN!K628,0)</f>
        <v>0</v>
      </c>
      <c r="G557" s="114">
        <f>IF(DESIGN!G628&gt;0,DESIGN!C628*DESIGN!D628,0)</f>
        <v>0</v>
      </c>
      <c r="H557" s="114">
        <f>IF(DESIGN!O628&gt;0,DESIGN!K628*DESIGN!L628,0)</f>
        <v>0</v>
      </c>
    </row>
    <row r="558" spans="1:8" x14ac:dyDescent="0.25">
      <c r="A558" s="114">
        <f>IF(DESIGN!G629&gt;0,DESIGN!C629,0)</f>
        <v>0</v>
      </c>
      <c r="B558" s="114">
        <f>IF(DESIGN!O629&gt;0,DESIGN!K629,0)</f>
        <v>0</v>
      </c>
      <c r="G558" s="114">
        <f>IF(DESIGN!G629&gt;0,DESIGN!C629*DESIGN!D629,0)</f>
        <v>0</v>
      </c>
      <c r="H558" s="114">
        <f>IF(DESIGN!O629&gt;0,DESIGN!K629*DESIGN!L629,0)</f>
        <v>0</v>
      </c>
    </row>
    <row r="559" spans="1:8" x14ac:dyDescent="0.25">
      <c r="A559" s="114">
        <f>IF(DESIGN!G630&gt;0,DESIGN!C630,0)</f>
        <v>0</v>
      </c>
      <c r="B559" s="114">
        <f>IF(DESIGN!O630&gt;0,DESIGN!K630,0)</f>
        <v>0</v>
      </c>
      <c r="G559" s="114">
        <f>IF(DESIGN!G630&gt;0,DESIGN!C630*DESIGN!D630,0)</f>
        <v>0</v>
      </c>
      <c r="H559" s="114">
        <f>IF(DESIGN!O630&gt;0,DESIGN!K630*DESIGN!L630,0)</f>
        <v>0</v>
      </c>
    </row>
    <row r="560" spans="1:8" x14ac:dyDescent="0.25">
      <c r="A560" s="114">
        <f>IF(DESIGN!G631&gt;0,DESIGN!C631,0)</f>
        <v>0</v>
      </c>
      <c r="B560" s="114">
        <f>IF(DESIGN!O631&gt;0,DESIGN!K631,0)</f>
        <v>0</v>
      </c>
      <c r="G560" s="114">
        <f>IF(DESIGN!G631&gt;0,DESIGN!C631*DESIGN!D631,0)</f>
        <v>0</v>
      </c>
      <c r="H560" s="114">
        <f>IF(DESIGN!O631&gt;0,DESIGN!K631*DESIGN!L631,0)</f>
        <v>0</v>
      </c>
    </row>
    <row r="561" spans="1:8" x14ac:dyDescent="0.25">
      <c r="A561" s="114">
        <f>IF(DESIGN!G632&gt;0,DESIGN!C632,0)</f>
        <v>0</v>
      </c>
      <c r="B561" s="114">
        <f>IF(DESIGN!O632&gt;0,DESIGN!K632,0)</f>
        <v>0</v>
      </c>
      <c r="G561" s="114">
        <f>IF(DESIGN!G632&gt;0,DESIGN!C632*DESIGN!D632,0)</f>
        <v>0</v>
      </c>
      <c r="H561" s="114">
        <f>IF(DESIGN!O632&gt;0,DESIGN!K632*DESIGN!L632,0)</f>
        <v>0</v>
      </c>
    </row>
    <row r="562" spans="1:8" x14ac:dyDescent="0.25">
      <c r="A562" s="114">
        <f>IF(DESIGN!G633&gt;0,DESIGN!C633,0)</f>
        <v>0</v>
      </c>
      <c r="B562" s="114">
        <f>IF(DESIGN!O633&gt;0,DESIGN!K633,0)</f>
        <v>0</v>
      </c>
      <c r="G562" s="114">
        <f>IF(DESIGN!G633&gt;0,DESIGN!C633*DESIGN!D633,0)</f>
        <v>0</v>
      </c>
      <c r="H562" s="114">
        <f>IF(DESIGN!O633&gt;0,DESIGN!K633*DESIGN!L633,0)</f>
        <v>0</v>
      </c>
    </row>
    <row r="563" spans="1:8" x14ac:dyDescent="0.25">
      <c r="A563" s="114">
        <f>IF(DESIGN!G634&gt;0,DESIGN!C634,0)</f>
        <v>0</v>
      </c>
      <c r="B563" s="114">
        <f>IF(DESIGN!O634&gt;0,DESIGN!K634,0)</f>
        <v>0</v>
      </c>
      <c r="G563" s="114">
        <f>IF(DESIGN!G634&gt;0,DESIGN!C634*DESIGN!D634,0)</f>
        <v>0</v>
      </c>
      <c r="H563" s="114">
        <f>IF(DESIGN!O634&gt;0,DESIGN!K634*DESIGN!L634,0)</f>
        <v>0</v>
      </c>
    </row>
    <row r="564" spans="1:8" x14ac:dyDescent="0.25">
      <c r="A564" s="114">
        <f>IF(DESIGN!G635&gt;0,DESIGN!C635,0)</f>
        <v>0</v>
      </c>
      <c r="B564" s="114">
        <f>IF(DESIGN!O635&gt;0,DESIGN!K635,0)</f>
        <v>0</v>
      </c>
      <c r="G564" s="114">
        <f>IF(DESIGN!G635&gt;0,DESIGN!C635*DESIGN!D635,0)</f>
        <v>0</v>
      </c>
      <c r="H564" s="114">
        <f>IF(DESIGN!O635&gt;0,DESIGN!K635*DESIGN!L635,0)</f>
        <v>0</v>
      </c>
    </row>
    <row r="565" spans="1:8" x14ac:dyDescent="0.25">
      <c r="A565" s="114">
        <f>IF(DESIGN!G636&gt;0,DESIGN!C636,0)</f>
        <v>0</v>
      </c>
      <c r="B565" s="114">
        <f>IF(DESIGN!O636&gt;0,DESIGN!K636,0)</f>
        <v>0</v>
      </c>
      <c r="G565" s="114">
        <f>IF(DESIGN!G636&gt;0,DESIGN!C636*DESIGN!D636,0)</f>
        <v>0</v>
      </c>
      <c r="H565" s="114">
        <f>IF(DESIGN!O636&gt;0,DESIGN!K636*DESIGN!L636,0)</f>
        <v>0</v>
      </c>
    </row>
    <row r="566" spans="1:8" x14ac:dyDescent="0.25">
      <c r="A566" s="114">
        <f>IF(DESIGN!G637&gt;0,DESIGN!C637,0)</f>
        <v>0</v>
      </c>
      <c r="B566" s="114">
        <f>IF(DESIGN!O637&gt;0,DESIGN!K637,0)</f>
        <v>0</v>
      </c>
      <c r="G566" s="114">
        <f>IF(DESIGN!G637&gt;0,DESIGN!C637*DESIGN!D637,0)</f>
        <v>0</v>
      </c>
      <c r="H566" s="114">
        <f>IF(DESIGN!O637&gt;0,DESIGN!K637*DESIGN!L637,0)</f>
        <v>0</v>
      </c>
    </row>
    <row r="567" spans="1:8" x14ac:dyDescent="0.25">
      <c r="A567" s="114">
        <f>IF(DESIGN!G638&gt;0,DESIGN!C638,0)</f>
        <v>0</v>
      </c>
      <c r="B567" s="114">
        <f>IF(DESIGN!O638&gt;0,DESIGN!K638,0)</f>
        <v>0</v>
      </c>
      <c r="G567" s="114">
        <f>IF(DESIGN!G638&gt;0,DESIGN!C638*DESIGN!D638,0)</f>
        <v>0</v>
      </c>
      <c r="H567" s="114">
        <f>IF(DESIGN!O638&gt;0,DESIGN!K638*DESIGN!L638,0)</f>
        <v>0</v>
      </c>
    </row>
    <row r="568" spans="1:8" x14ac:dyDescent="0.25">
      <c r="A568" s="114">
        <f>IF(DESIGN!G639&gt;0,DESIGN!C639,0)</f>
        <v>0</v>
      </c>
      <c r="B568" s="114">
        <f>IF(DESIGN!O639&gt;0,DESIGN!K639,0)</f>
        <v>0</v>
      </c>
      <c r="G568" s="114">
        <f>IF(DESIGN!G639&gt;0,DESIGN!C639*DESIGN!D639,0)</f>
        <v>0</v>
      </c>
      <c r="H568" s="114">
        <f>IF(DESIGN!O639&gt;0,DESIGN!K639*DESIGN!L639,0)</f>
        <v>0</v>
      </c>
    </row>
    <row r="569" spans="1:8" x14ac:dyDescent="0.25">
      <c r="A569" s="114">
        <f>IF(DESIGN!G640&gt;0,DESIGN!C640,0)</f>
        <v>0</v>
      </c>
      <c r="B569" s="114">
        <f>IF(DESIGN!O640&gt;0,DESIGN!K640,0)</f>
        <v>0</v>
      </c>
      <c r="G569" s="114">
        <f>IF(DESIGN!G640&gt;0,DESIGN!C640*DESIGN!D640,0)</f>
        <v>0</v>
      </c>
      <c r="H569" s="114">
        <f>IF(DESIGN!O640&gt;0,DESIGN!K640*DESIGN!L640,0)</f>
        <v>0</v>
      </c>
    </row>
    <row r="570" spans="1:8" x14ac:dyDescent="0.25">
      <c r="A570" s="114">
        <f>IF(DESIGN!G641&gt;0,DESIGN!C641,0)</f>
        <v>0</v>
      </c>
      <c r="B570" s="114">
        <f>IF(DESIGN!O641&gt;0,DESIGN!K641,0)</f>
        <v>0</v>
      </c>
      <c r="G570" s="114">
        <f>IF(DESIGN!G641&gt;0,DESIGN!C641*DESIGN!D641,0)</f>
        <v>0</v>
      </c>
      <c r="H570" s="114">
        <f>IF(DESIGN!O641&gt;0,DESIGN!K641*DESIGN!L641,0)</f>
        <v>0</v>
      </c>
    </row>
    <row r="571" spans="1:8" x14ac:dyDescent="0.25">
      <c r="A571" s="114">
        <f>IF(DESIGN!G642&gt;0,DESIGN!C642,0)</f>
        <v>0</v>
      </c>
      <c r="B571" s="114">
        <f>IF(DESIGN!O642&gt;0,DESIGN!K642,0)</f>
        <v>0</v>
      </c>
      <c r="G571" s="114">
        <f>IF(DESIGN!G642&gt;0,DESIGN!C642*DESIGN!D642,0)</f>
        <v>0</v>
      </c>
      <c r="H571" s="114">
        <f>IF(DESIGN!O642&gt;0,DESIGN!K642*DESIGN!L642,0)</f>
        <v>0</v>
      </c>
    </row>
    <row r="572" spans="1:8" x14ac:dyDescent="0.25">
      <c r="A572" s="114">
        <f>IF(DESIGN!G643&gt;0,DESIGN!C643,0)</f>
        <v>0</v>
      </c>
      <c r="B572" s="114">
        <f>IF(DESIGN!O643&gt;0,DESIGN!K643,0)</f>
        <v>0</v>
      </c>
      <c r="G572" s="114">
        <f>IF(DESIGN!G643&gt;0,DESIGN!C643*DESIGN!D643,0)</f>
        <v>0</v>
      </c>
      <c r="H572" s="114">
        <f>IF(DESIGN!O643&gt;0,DESIGN!K643*DESIGN!L643,0)</f>
        <v>0</v>
      </c>
    </row>
    <row r="573" spans="1:8" x14ac:dyDescent="0.25">
      <c r="A573" s="114">
        <f>IF(DESIGN!G644&gt;0,DESIGN!C644,0)</f>
        <v>0</v>
      </c>
      <c r="B573" s="114">
        <f>IF(DESIGN!O644&gt;0,DESIGN!K644,0)</f>
        <v>0</v>
      </c>
      <c r="G573" s="114">
        <f>IF(DESIGN!G644&gt;0,DESIGN!C644*DESIGN!D644,0)</f>
        <v>0</v>
      </c>
      <c r="H573" s="114">
        <f>IF(DESIGN!O644&gt;0,DESIGN!K644*DESIGN!L644,0)</f>
        <v>0</v>
      </c>
    </row>
    <row r="574" spans="1:8" x14ac:dyDescent="0.25">
      <c r="A574" s="114">
        <f>IF(DESIGN!G645&gt;0,DESIGN!C645,0)</f>
        <v>0</v>
      </c>
      <c r="B574" s="114">
        <f>IF(DESIGN!O645&gt;0,DESIGN!K645,0)</f>
        <v>0</v>
      </c>
      <c r="G574" s="114">
        <f>IF(DESIGN!G645&gt;0,DESIGN!C645*DESIGN!D645,0)</f>
        <v>0</v>
      </c>
      <c r="H574" s="114">
        <f>IF(DESIGN!O645&gt;0,DESIGN!K645*DESIGN!L645,0)</f>
        <v>0</v>
      </c>
    </row>
    <row r="575" spans="1:8" x14ac:dyDescent="0.25">
      <c r="A575" s="114">
        <f>IF(DESIGN!G646&gt;0,DESIGN!C646,0)</f>
        <v>0</v>
      </c>
      <c r="B575" s="114">
        <f>IF(DESIGN!O646&gt;0,DESIGN!K646,0)</f>
        <v>0</v>
      </c>
      <c r="G575" s="114">
        <f>IF(DESIGN!G646&gt;0,DESIGN!C646*DESIGN!D646,0)</f>
        <v>0</v>
      </c>
      <c r="H575" s="114">
        <f>IF(DESIGN!O646&gt;0,DESIGN!K646*DESIGN!L646,0)</f>
        <v>0</v>
      </c>
    </row>
    <row r="576" spans="1:8" x14ac:dyDescent="0.25">
      <c r="A576" s="114">
        <f>IF(DESIGN!G647&gt;0,DESIGN!C647,0)</f>
        <v>0</v>
      </c>
      <c r="B576" s="114">
        <f>IF(DESIGN!O647&gt;0,DESIGN!K647,0)</f>
        <v>0</v>
      </c>
      <c r="G576" s="114">
        <f>IF(DESIGN!G647&gt;0,DESIGN!C647*DESIGN!D647,0)</f>
        <v>0</v>
      </c>
      <c r="H576" s="114">
        <f>IF(DESIGN!O647&gt;0,DESIGN!K647*DESIGN!L647,0)</f>
        <v>0</v>
      </c>
    </row>
    <row r="577" spans="1:8" x14ac:dyDescent="0.25">
      <c r="A577" s="114">
        <f>IF(DESIGN!G648&gt;0,DESIGN!C648,0)</f>
        <v>0</v>
      </c>
      <c r="B577" s="114">
        <f>IF(DESIGN!O648&gt;0,DESIGN!K648,0)</f>
        <v>0</v>
      </c>
      <c r="G577" s="114">
        <f>IF(DESIGN!G648&gt;0,DESIGN!C648*DESIGN!D648,0)</f>
        <v>0</v>
      </c>
      <c r="H577" s="114">
        <f>IF(DESIGN!O648&gt;0,DESIGN!K648*DESIGN!L648,0)</f>
        <v>0</v>
      </c>
    </row>
    <row r="578" spans="1:8" x14ac:dyDescent="0.25">
      <c r="A578" s="114">
        <f>IF(DESIGN!G649&gt;0,DESIGN!C649,0)</f>
        <v>0</v>
      </c>
      <c r="B578" s="114">
        <f>IF(DESIGN!O649&gt;0,DESIGN!K649,0)</f>
        <v>0</v>
      </c>
      <c r="G578" s="114">
        <f>IF(DESIGN!G649&gt;0,DESIGN!C649*DESIGN!D649,0)</f>
        <v>0</v>
      </c>
      <c r="H578" s="114">
        <f>IF(DESIGN!O649&gt;0,DESIGN!K649*DESIGN!L649,0)</f>
        <v>0</v>
      </c>
    </row>
    <row r="579" spans="1:8" x14ac:dyDescent="0.25">
      <c r="A579" s="114">
        <f>IF(DESIGN!G650&gt;0,DESIGN!C650,0)</f>
        <v>0</v>
      </c>
      <c r="B579" s="114">
        <f>IF(DESIGN!O650&gt;0,DESIGN!K650,0)</f>
        <v>0</v>
      </c>
      <c r="G579" s="114">
        <f>IF(DESIGN!G650&gt;0,DESIGN!C650*DESIGN!D650,0)</f>
        <v>0</v>
      </c>
      <c r="H579" s="114">
        <f>IF(DESIGN!O650&gt;0,DESIGN!K650*DESIGN!L650,0)</f>
        <v>0</v>
      </c>
    </row>
    <row r="580" spans="1:8" x14ac:dyDescent="0.25">
      <c r="A580" s="114">
        <f>IF(DESIGN!G651&gt;0,DESIGN!C651,0)</f>
        <v>0</v>
      </c>
      <c r="B580" s="114">
        <f>IF(DESIGN!O651&gt;0,DESIGN!K651,0)</f>
        <v>0</v>
      </c>
      <c r="G580" s="114">
        <f>IF(DESIGN!G651&gt;0,DESIGN!C651*DESIGN!D651,0)</f>
        <v>0</v>
      </c>
      <c r="H580" s="114">
        <f>IF(DESIGN!O651&gt;0,DESIGN!K651*DESIGN!L651,0)</f>
        <v>0</v>
      </c>
    </row>
    <row r="581" spans="1:8" x14ac:dyDescent="0.25">
      <c r="A581" s="114">
        <f>IF(DESIGN!G652&gt;0,DESIGN!C652,0)</f>
        <v>0</v>
      </c>
      <c r="B581" s="114">
        <f>IF(DESIGN!O652&gt;0,DESIGN!K652,0)</f>
        <v>0</v>
      </c>
      <c r="G581" s="114">
        <f>IF(DESIGN!G652&gt;0,DESIGN!C652*DESIGN!D652,0)</f>
        <v>0</v>
      </c>
      <c r="H581" s="114">
        <f>IF(DESIGN!O652&gt;0,DESIGN!K652*DESIGN!L652,0)</f>
        <v>0</v>
      </c>
    </row>
    <row r="582" spans="1:8" x14ac:dyDescent="0.25">
      <c r="A582" s="114">
        <f>IF(DESIGN!G653&gt;0,DESIGN!C653,0)</f>
        <v>0</v>
      </c>
      <c r="B582" s="114">
        <f>IF(DESIGN!O653&gt;0,DESIGN!K653,0)</f>
        <v>0</v>
      </c>
      <c r="G582" s="114">
        <f>IF(DESIGN!G653&gt;0,DESIGN!C653*DESIGN!D653,0)</f>
        <v>0</v>
      </c>
      <c r="H582" s="114">
        <f>IF(DESIGN!O653&gt;0,DESIGN!K653*DESIGN!L653,0)</f>
        <v>0</v>
      </c>
    </row>
    <row r="583" spans="1:8" x14ac:dyDescent="0.25">
      <c r="A583" s="114">
        <f>IF(DESIGN!G654&gt;0,DESIGN!C654,0)</f>
        <v>0</v>
      </c>
      <c r="B583" s="114">
        <f>IF(DESIGN!O654&gt;0,DESIGN!K654,0)</f>
        <v>0</v>
      </c>
      <c r="G583" s="114">
        <f>IF(DESIGN!G654&gt;0,DESIGN!C654*DESIGN!D654,0)</f>
        <v>0</v>
      </c>
      <c r="H583" s="114">
        <f>IF(DESIGN!O654&gt;0,DESIGN!K654*DESIGN!L654,0)</f>
        <v>0</v>
      </c>
    </row>
    <row r="584" spans="1:8" x14ac:dyDescent="0.25">
      <c r="A584" s="114">
        <f>IF(DESIGN!G655&gt;0,DESIGN!C655,0)</f>
        <v>0</v>
      </c>
      <c r="B584" s="114">
        <f>IF(DESIGN!O655&gt;0,DESIGN!K655,0)</f>
        <v>0</v>
      </c>
      <c r="G584" s="114">
        <f>IF(DESIGN!G655&gt;0,DESIGN!C655*DESIGN!D655,0)</f>
        <v>0</v>
      </c>
      <c r="H584" s="114">
        <f>IF(DESIGN!O655&gt;0,DESIGN!K655*DESIGN!L655,0)</f>
        <v>0</v>
      </c>
    </row>
    <row r="585" spans="1:8" x14ac:dyDescent="0.25">
      <c r="A585" s="114">
        <f>IF(DESIGN!G656&gt;0,DESIGN!C656,0)</f>
        <v>0</v>
      </c>
      <c r="B585" s="114">
        <f>IF(DESIGN!O656&gt;0,DESIGN!K656,0)</f>
        <v>0</v>
      </c>
      <c r="G585" s="114">
        <f>IF(DESIGN!G656&gt;0,DESIGN!C656*DESIGN!D656,0)</f>
        <v>0</v>
      </c>
      <c r="H585" s="114">
        <f>IF(DESIGN!O656&gt;0,DESIGN!K656*DESIGN!L656,0)</f>
        <v>0</v>
      </c>
    </row>
    <row r="586" spans="1:8" x14ac:dyDescent="0.25">
      <c r="A586" s="114">
        <f>IF(DESIGN!G657&gt;0,DESIGN!C657,0)</f>
        <v>0</v>
      </c>
      <c r="B586" s="114">
        <f>IF(DESIGN!O657&gt;0,DESIGN!K657,0)</f>
        <v>0</v>
      </c>
      <c r="G586" s="114">
        <f>IF(DESIGN!G657&gt;0,DESIGN!C657*DESIGN!D657,0)</f>
        <v>0</v>
      </c>
      <c r="H586" s="114">
        <f>IF(DESIGN!O657&gt;0,DESIGN!K657*DESIGN!L657,0)</f>
        <v>0</v>
      </c>
    </row>
    <row r="587" spans="1:8" x14ac:dyDescent="0.25">
      <c r="A587" s="114">
        <f>IF(DESIGN!G658&gt;0,DESIGN!C658,0)</f>
        <v>0</v>
      </c>
      <c r="B587" s="114">
        <f>IF(DESIGN!O658&gt;0,DESIGN!K658,0)</f>
        <v>0</v>
      </c>
      <c r="G587" s="114">
        <f>IF(DESIGN!G658&gt;0,DESIGN!C658*DESIGN!D658,0)</f>
        <v>0</v>
      </c>
      <c r="H587" s="114">
        <f>IF(DESIGN!O658&gt;0,DESIGN!K658*DESIGN!L658,0)</f>
        <v>0</v>
      </c>
    </row>
    <row r="588" spans="1:8" x14ac:dyDescent="0.25">
      <c r="A588" s="114">
        <f>IF(DESIGN!G659&gt;0,DESIGN!C659,0)</f>
        <v>0</v>
      </c>
      <c r="B588" s="114">
        <f>IF(DESIGN!O659&gt;0,DESIGN!K659,0)</f>
        <v>0</v>
      </c>
      <c r="G588" s="114">
        <f>IF(DESIGN!G659&gt;0,DESIGN!C659*DESIGN!D659,0)</f>
        <v>0</v>
      </c>
      <c r="H588" s="114">
        <f>IF(DESIGN!O659&gt;0,DESIGN!K659*DESIGN!L659,0)</f>
        <v>0</v>
      </c>
    </row>
    <row r="589" spans="1:8" x14ac:dyDescent="0.25">
      <c r="A589" s="114">
        <f>IF(DESIGN!G660&gt;0,DESIGN!C660,0)</f>
        <v>0</v>
      </c>
      <c r="B589" s="114">
        <f>IF(DESIGN!O660&gt;0,DESIGN!K660,0)</f>
        <v>0</v>
      </c>
      <c r="G589" s="114">
        <f>IF(DESIGN!G660&gt;0,DESIGN!C660*DESIGN!D660,0)</f>
        <v>0</v>
      </c>
      <c r="H589" s="114">
        <f>IF(DESIGN!O660&gt;0,DESIGN!K660*DESIGN!L660,0)</f>
        <v>0</v>
      </c>
    </row>
    <row r="590" spans="1:8" x14ac:dyDescent="0.25">
      <c r="A590" s="114">
        <f>IF(DESIGN!G661&gt;0,DESIGN!C661,0)</f>
        <v>0</v>
      </c>
      <c r="B590" s="114">
        <f>IF(DESIGN!O661&gt;0,DESIGN!K661,0)</f>
        <v>0</v>
      </c>
      <c r="G590" s="114">
        <f>IF(DESIGN!G661&gt;0,DESIGN!C661*DESIGN!D661,0)</f>
        <v>0</v>
      </c>
      <c r="H590" s="114">
        <f>IF(DESIGN!O661&gt;0,DESIGN!K661*DESIGN!L661,0)</f>
        <v>0</v>
      </c>
    </row>
    <row r="591" spans="1:8" x14ac:dyDescent="0.25">
      <c r="A591" s="114">
        <f>IF(DESIGN!G662&gt;0,DESIGN!C662,0)</f>
        <v>0</v>
      </c>
      <c r="B591" s="114">
        <f>IF(DESIGN!O662&gt;0,DESIGN!K662,0)</f>
        <v>0</v>
      </c>
      <c r="G591" s="114">
        <f>IF(DESIGN!G662&gt;0,DESIGN!C662*DESIGN!D662,0)</f>
        <v>0</v>
      </c>
      <c r="H591" s="114">
        <f>IF(DESIGN!O662&gt;0,DESIGN!K662*DESIGN!L662,0)</f>
        <v>0</v>
      </c>
    </row>
    <row r="592" spans="1:8" x14ac:dyDescent="0.25">
      <c r="A592" s="114">
        <f>IF(DESIGN!G663&gt;0,DESIGN!C663,0)</f>
        <v>0</v>
      </c>
      <c r="B592" s="114">
        <f>IF(DESIGN!O663&gt;0,DESIGN!K663,0)</f>
        <v>0</v>
      </c>
      <c r="G592" s="114">
        <f>IF(DESIGN!G663&gt;0,DESIGN!C663*DESIGN!D663,0)</f>
        <v>0</v>
      </c>
      <c r="H592" s="114">
        <f>IF(DESIGN!O663&gt;0,DESIGN!K663*DESIGN!L663,0)</f>
        <v>0</v>
      </c>
    </row>
    <row r="593" spans="1:8" x14ac:dyDescent="0.25">
      <c r="A593" s="114">
        <f>IF(DESIGN!G664&gt;0,DESIGN!C664,0)</f>
        <v>0</v>
      </c>
      <c r="B593" s="114">
        <f>IF(DESIGN!O664&gt;0,DESIGN!K664,0)</f>
        <v>0</v>
      </c>
      <c r="G593" s="114">
        <f>IF(DESIGN!G664&gt;0,DESIGN!C664*DESIGN!D664,0)</f>
        <v>0</v>
      </c>
      <c r="H593" s="114">
        <f>IF(DESIGN!O664&gt;0,DESIGN!K664*DESIGN!L664,0)</f>
        <v>0</v>
      </c>
    </row>
    <row r="594" spans="1:8" x14ac:dyDescent="0.25">
      <c r="A594" s="114">
        <f>IF(DESIGN!G665&gt;0,DESIGN!C665,0)</f>
        <v>0</v>
      </c>
      <c r="B594" s="114">
        <f>IF(DESIGN!O665&gt;0,DESIGN!K665,0)</f>
        <v>0</v>
      </c>
      <c r="G594" s="114">
        <f>IF(DESIGN!G665&gt;0,DESIGN!C665*DESIGN!D665,0)</f>
        <v>0</v>
      </c>
      <c r="H594" s="114">
        <f>IF(DESIGN!O665&gt;0,DESIGN!K665*DESIGN!L665,0)</f>
        <v>0</v>
      </c>
    </row>
    <row r="595" spans="1:8" x14ac:dyDescent="0.25">
      <c r="A595" s="114">
        <f>IF(DESIGN!G666&gt;0,DESIGN!C666,0)</f>
        <v>0</v>
      </c>
      <c r="B595" s="114">
        <f>IF(DESIGN!O666&gt;0,DESIGN!K666,0)</f>
        <v>0</v>
      </c>
      <c r="G595" s="114">
        <f>IF(DESIGN!G666&gt;0,DESIGN!C666*DESIGN!D666,0)</f>
        <v>0</v>
      </c>
      <c r="H595" s="114">
        <f>IF(DESIGN!O666&gt;0,DESIGN!K666*DESIGN!L666,0)</f>
        <v>0</v>
      </c>
    </row>
    <row r="596" spans="1:8" x14ac:dyDescent="0.25">
      <c r="A596" s="114">
        <f>IF(DESIGN!G667&gt;0,DESIGN!C667,0)</f>
        <v>0</v>
      </c>
      <c r="B596" s="114">
        <f>IF(DESIGN!O667&gt;0,DESIGN!K667,0)</f>
        <v>0</v>
      </c>
      <c r="G596" s="114">
        <f>IF(DESIGN!G667&gt;0,DESIGN!C667*DESIGN!D667,0)</f>
        <v>0</v>
      </c>
      <c r="H596" s="114">
        <f>IF(DESIGN!O667&gt;0,DESIGN!K667*DESIGN!L667,0)</f>
        <v>0</v>
      </c>
    </row>
    <row r="597" spans="1:8" x14ac:dyDescent="0.25">
      <c r="A597" s="114">
        <f>IF(DESIGN!G668&gt;0,DESIGN!C668,0)</f>
        <v>0</v>
      </c>
      <c r="B597" s="114">
        <f>IF(DESIGN!O668&gt;0,DESIGN!K668,0)</f>
        <v>0</v>
      </c>
      <c r="G597" s="114">
        <f>IF(DESIGN!G668&gt;0,DESIGN!C668*DESIGN!D668,0)</f>
        <v>0</v>
      </c>
      <c r="H597" s="114">
        <f>IF(DESIGN!O668&gt;0,DESIGN!K668*DESIGN!L668,0)</f>
        <v>0</v>
      </c>
    </row>
    <row r="598" spans="1:8" x14ac:dyDescent="0.25">
      <c r="A598" s="114">
        <f>IF(DESIGN!G669&gt;0,DESIGN!C669,0)</f>
        <v>0</v>
      </c>
      <c r="B598" s="114">
        <f>IF(DESIGN!O669&gt;0,DESIGN!K669,0)</f>
        <v>0</v>
      </c>
      <c r="G598" s="114">
        <f>IF(DESIGN!G669&gt;0,DESIGN!C669*DESIGN!D669,0)</f>
        <v>0</v>
      </c>
      <c r="H598" s="114">
        <f>IF(DESIGN!O669&gt;0,DESIGN!K669*DESIGN!L669,0)</f>
        <v>0</v>
      </c>
    </row>
    <row r="599" spans="1:8" x14ac:dyDescent="0.25">
      <c r="A599" s="114">
        <f>IF(DESIGN!G670&gt;0,DESIGN!C670,0)</f>
        <v>0</v>
      </c>
      <c r="B599" s="114">
        <f>IF(DESIGN!O670&gt;0,DESIGN!K670,0)</f>
        <v>0</v>
      </c>
      <c r="G599" s="114">
        <f>IF(DESIGN!G670&gt;0,DESIGN!C670*DESIGN!D670,0)</f>
        <v>0</v>
      </c>
      <c r="H599" s="114">
        <f>IF(DESIGN!O670&gt;0,DESIGN!K670*DESIGN!L670,0)</f>
        <v>0</v>
      </c>
    </row>
    <row r="600" spans="1:8" x14ac:dyDescent="0.25">
      <c r="A600" s="114">
        <f>IF(DESIGN!G671&gt;0,DESIGN!C671,0)</f>
        <v>0</v>
      </c>
      <c r="B600" s="114">
        <f>IF(DESIGN!O671&gt;0,DESIGN!K671,0)</f>
        <v>0</v>
      </c>
      <c r="G600" s="114">
        <f>IF(DESIGN!G671&gt;0,DESIGN!C671*DESIGN!D671,0)</f>
        <v>0</v>
      </c>
      <c r="H600" s="114">
        <f>IF(DESIGN!O671&gt;0,DESIGN!K671*DESIGN!L671,0)</f>
        <v>0</v>
      </c>
    </row>
    <row r="601" spans="1:8" x14ac:dyDescent="0.25">
      <c r="A601" s="114">
        <f>IF(DESIGN!G672&gt;0,DESIGN!C672,0)</f>
        <v>0</v>
      </c>
      <c r="B601" s="114">
        <f>IF(DESIGN!O672&gt;0,DESIGN!K672,0)</f>
        <v>0</v>
      </c>
      <c r="G601" s="114">
        <f>IF(DESIGN!G672&gt;0,DESIGN!C672*DESIGN!D672,0)</f>
        <v>0</v>
      </c>
      <c r="H601" s="114">
        <f>IF(DESIGN!O672&gt;0,DESIGN!K672*DESIGN!L672,0)</f>
        <v>0</v>
      </c>
    </row>
    <row r="602" spans="1:8" x14ac:dyDescent="0.25">
      <c r="A602" s="114">
        <f>IF(DESIGN!G673&gt;0,DESIGN!C673,0)</f>
        <v>0</v>
      </c>
      <c r="B602" s="114">
        <f>IF(DESIGN!O673&gt;0,DESIGN!K673,0)</f>
        <v>0</v>
      </c>
      <c r="G602" s="114">
        <f>IF(DESIGN!G673&gt;0,DESIGN!C673*DESIGN!D673,0)</f>
        <v>0</v>
      </c>
      <c r="H602" s="114">
        <f>IF(DESIGN!O673&gt;0,DESIGN!K673*DESIGN!L673,0)</f>
        <v>0</v>
      </c>
    </row>
    <row r="603" spans="1:8" x14ac:dyDescent="0.25">
      <c r="A603" s="114">
        <f>IF(DESIGN!G674&gt;0,DESIGN!C674,0)</f>
        <v>0</v>
      </c>
      <c r="B603" s="114">
        <f>IF(DESIGN!O674&gt;0,DESIGN!K674,0)</f>
        <v>0</v>
      </c>
      <c r="G603" s="114">
        <f>IF(DESIGN!G674&gt;0,DESIGN!C674*DESIGN!D674,0)</f>
        <v>0</v>
      </c>
      <c r="H603" s="114">
        <f>IF(DESIGN!O674&gt;0,DESIGN!K674*DESIGN!L674,0)</f>
        <v>0</v>
      </c>
    </row>
    <row r="604" spans="1:8" x14ac:dyDescent="0.25">
      <c r="A604" s="114">
        <f>IF(DESIGN!G675&gt;0,DESIGN!C675,0)</f>
        <v>0</v>
      </c>
      <c r="B604" s="114">
        <f>IF(DESIGN!O675&gt;0,DESIGN!K675,0)</f>
        <v>0</v>
      </c>
      <c r="G604" s="114">
        <f>IF(DESIGN!G675&gt;0,DESIGN!C675*DESIGN!D675,0)</f>
        <v>0</v>
      </c>
      <c r="H604" s="114">
        <f>IF(DESIGN!O675&gt;0,DESIGN!K675*DESIGN!L675,0)</f>
        <v>0</v>
      </c>
    </row>
    <row r="605" spans="1:8" x14ac:dyDescent="0.25">
      <c r="A605" s="114">
        <f>IF(DESIGN!G676&gt;0,DESIGN!C676,0)</f>
        <v>0</v>
      </c>
      <c r="B605" s="114">
        <f>IF(DESIGN!O676&gt;0,DESIGN!K676,0)</f>
        <v>0</v>
      </c>
      <c r="G605" s="114">
        <f>IF(DESIGN!G676&gt;0,DESIGN!C676*DESIGN!D676,0)</f>
        <v>0</v>
      </c>
      <c r="H605" s="114">
        <f>IF(DESIGN!O676&gt;0,DESIGN!K676*DESIGN!L676,0)</f>
        <v>0</v>
      </c>
    </row>
    <row r="606" spans="1:8" x14ac:dyDescent="0.25">
      <c r="A606" s="114">
        <f>IF(DESIGN!G677&gt;0,DESIGN!C677,0)</f>
        <v>0</v>
      </c>
      <c r="B606" s="114">
        <f>IF(DESIGN!O677&gt;0,DESIGN!K677,0)</f>
        <v>0</v>
      </c>
      <c r="G606" s="114">
        <f>IF(DESIGN!G677&gt;0,DESIGN!C677*DESIGN!D677,0)</f>
        <v>0</v>
      </c>
      <c r="H606" s="114">
        <f>IF(DESIGN!O677&gt;0,DESIGN!K677*DESIGN!L677,0)</f>
        <v>0</v>
      </c>
    </row>
    <row r="607" spans="1:8" x14ac:dyDescent="0.25">
      <c r="A607" s="114">
        <f>IF(DESIGN!G678&gt;0,DESIGN!C678,0)</f>
        <v>0</v>
      </c>
      <c r="B607" s="114">
        <f>IF(DESIGN!O678&gt;0,DESIGN!K678,0)</f>
        <v>0</v>
      </c>
      <c r="G607" s="114">
        <f>IF(DESIGN!G678&gt;0,DESIGN!C678*DESIGN!D678,0)</f>
        <v>0</v>
      </c>
      <c r="H607" s="114">
        <f>IF(DESIGN!O678&gt;0,DESIGN!K678*DESIGN!L678,0)</f>
        <v>0</v>
      </c>
    </row>
    <row r="608" spans="1:8" x14ac:dyDescent="0.25">
      <c r="A608" s="114">
        <f>IF(DESIGN!G679&gt;0,DESIGN!C679,0)</f>
        <v>0</v>
      </c>
      <c r="B608" s="114">
        <f>IF(DESIGN!O679&gt;0,DESIGN!K679,0)</f>
        <v>0</v>
      </c>
      <c r="G608" s="114">
        <f>IF(DESIGN!G679&gt;0,DESIGN!C679*DESIGN!D679,0)</f>
        <v>0</v>
      </c>
      <c r="H608" s="114">
        <f>IF(DESIGN!O679&gt;0,DESIGN!K679*DESIGN!L679,0)</f>
        <v>0</v>
      </c>
    </row>
    <row r="609" spans="1:8" x14ac:dyDescent="0.25">
      <c r="A609" s="114">
        <f>IF(DESIGN!G680&gt;0,DESIGN!C680,0)</f>
        <v>0</v>
      </c>
      <c r="B609" s="114">
        <f>IF(DESIGN!O680&gt;0,DESIGN!K680,0)</f>
        <v>0</v>
      </c>
      <c r="G609" s="114">
        <f>IF(DESIGN!G680&gt;0,DESIGN!C680*DESIGN!D680,0)</f>
        <v>0</v>
      </c>
      <c r="H609" s="114">
        <f>IF(DESIGN!O680&gt;0,DESIGN!K680*DESIGN!L680,0)</f>
        <v>0</v>
      </c>
    </row>
    <row r="610" spans="1:8" x14ac:dyDescent="0.25">
      <c r="A610" s="114">
        <f>IF(DESIGN!G681&gt;0,DESIGN!C681,0)</f>
        <v>0</v>
      </c>
      <c r="B610" s="114">
        <f>IF(DESIGN!O681&gt;0,DESIGN!K681,0)</f>
        <v>0</v>
      </c>
      <c r="G610" s="114">
        <f>IF(DESIGN!G681&gt;0,DESIGN!C681*DESIGN!D681,0)</f>
        <v>0</v>
      </c>
      <c r="H610" s="114">
        <f>IF(DESIGN!O681&gt;0,DESIGN!K681*DESIGN!L681,0)</f>
        <v>0</v>
      </c>
    </row>
    <row r="611" spans="1:8" x14ac:dyDescent="0.25">
      <c r="A611" s="114">
        <f>IF(DESIGN!G682&gt;0,DESIGN!C682,0)</f>
        <v>0</v>
      </c>
      <c r="B611" s="114">
        <f>IF(DESIGN!O682&gt;0,DESIGN!K682,0)</f>
        <v>0</v>
      </c>
      <c r="G611" s="114">
        <f>IF(DESIGN!G682&gt;0,DESIGN!C682*DESIGN!D682,0)</f>
        <v>0</v>
      </c>
      <c r="H611" s="114">
        <f>IF(DESIGN!O682&gt;0,DESIGN!K682*DESIGN!L682,0)</f>
        <v>0</v>
      </c>
    </row>
    <row r="612" spans="1:8" x14ac:dyDescent="0.25">
      <c r="A612" s="114">
        <f>IF(DESIGN!G683&gt;0,DESIGN!C683,0)</f>
        <v>0</v>
      </c>
      <c r="B612" s="114">
        <f>IF(DESIGN!O683&gt;0,DESIGN!K683,0)</f>
        <v>0</v>
      </c>
      <c r="G612" s="114">
        <f>IF(DESIGN!G683&gt;0,DESIGN!C683*DESIGN!D683,0)</f>
        <v>0</v>
      </c>
      <c r="H612" s="114">
        <f>IF(DESIGN!O683&gt;0,DESIGN!K683*DESIGN!L683,0)</f>
        <v>0</v>
      </c>
    </row>
    <row r="613" spans="1:8" x14ac:dyDescent="0.25">
      <c r="A613" s="114">
        <f>IF(DESIGN!G684&gt;0,DESIGN!C684,0)</f>
        <v>0</v>
      </c>
      <c r="B613" s="114">
        <f>IF(DESIGN!O684&gt;0,DESIGN!K684,0)</f>
        <v>0</v>
      </c>
      <c r="G613" s="114">
        <f>IF(DESIGN!G684&gt;0,DESIGN!C684*DESIGN!D684,0)</f>
        <v>0</v>
      </c>
      <c r="H613" s="114">
        <f>IF(DESIGN!O684&gt;0,DESIGN!K684*DESIGN!L684,0)</f>
        <v>0</v>
      </c>
    </row>
    <row r="614" spans="1:8" x14ac:dyDescent="0.25">
      <c r="A614" s="114">
        <f>IF(DESIGN!G685&gt;0,DESIGN!C685,0)</f>
        <v>0</v>
      </c>
      <c r="B614" s="114">
        <f>IF(DESIGN!O685&gt;0,DESIGN!K685,0)</f>
        <v>0</v>
      </c>
      <c r="G614" s="114">
        <f>IF(DESIGN!G685&gt;0,DESIGN!C685*DESIGN!D685,0)</f>
        <v>0</v>
      </c>
      <c r="H614" s="114">
        <f>IF(DESIGN!O685&gt;0,DESIGN!K685*DESIGN!L685,0)</f>
        <v>0</v>
      </c>
    </row>
    <row r="615" spans="1:8" x14ac:dyDescent="0.25">
      <c r="A615" s="114">
        <f>IF(DESIGN!G686&gt;0,DESIGN!C686,0)</f>
        <v>0</v>
      </c>
      <c r="B615" s="114">
        <f>IF(DESIGN!O686&gt;0,DESIGN!K686,0)</f>
        <v>0</v>
      </c>
      <c r="G615" s="114">
        <f>IF(DESIGN!G686&gt;0,DESIGN!C686*DESIGN!D686,0)</f>
        <v>0</v>
      </c>
      <c r="H615" s="114">
        <f>IF(DESIGN!O686&gt;0,DESIGN!K686*DESIGN!L686,0)</f>
        <v>0</v>
      </c>
    </row>
    <row r="616" spans="1:8" x14ac:dyDescent="0.25">
      <c r="A616" s="114">
        <f>IF(DESIGN!G687&gt;0,DESIGN!C687,0)</f>
        <v>0</v>
      </c>
      <c r="B616" s="114">
        <f>IF(DESIGN!O687&gt;0,DESIGN!K687,0)</f>
        <v>0</v>
      </c>
      <c r="G616" s="114">
        <f>IF(DESIGN!G687&gt;0,DESIGN!C687*DESIGN!D687,0)</f>
        <v>0</v>
      </c>
      <c r="H616" s="114">
        <f>IF(DESIGN!O687&gt;0,DESIGN!K687*DESIGN!L687,0)</f>
        <v>0</v>
      </c>
    </row>
    <row r="617" spans="1:8" x14ac:dyDescent="0.25">
      <c r="A617" s="114">
        <f>IF(DESIGN!G688&gt;0,DESIGN!C688,0)</f>
        <v>0</v>
      </c>
      <c r="B617" s="114">
        <f>IF(DESIGN!O688&gt;0,DESIGN!K688,0)</f>
        <v>0</v>
      </c>
      <c r="G617" s="114">
        <f>IF(DESIGN!G688&gt;0,DESIGN!C688*DESIGN!D688,0)</f>
        <v>0</v>
      </c>
      <c r="H617" s="114">
        <f>IF(DESIGN!O688&gt;0,DESIGN!K688*DESIGN!L688,0)</f>
        <v>0</v>
      </c>
    </row>
    <row r="618" spans="1:8" x14ac:dyDescent="0.25">
      <c r="A618" s="114">
        <f>IF(DESIGN!G689&gt;0,DESIGN!C689,0)</f>
        <v>0</v>
      </c>
      <c r="B618" s="114">
        <f>IF(DESIGN!O689&gt;0,DESIGN!K689,0)</f>
        <v>0</v>
      </c>
      <c r="G618" s="114">
        <f>IF(DESIGN!G689&gt;0,DESIGN!C689*DESIGN!D689,0)</f>
        <v>0</v>
      </c>
      <c r="H618" s="114">
        <f>IF(DESIGN!O689&gt;0,DESIGN!K689*DESIGN!L689,0)</f>
        <v>0</v>
      </c>
    </row>
    <row r="619" spans="1:8" x14ac:dyDescent="0.25">
      <c r="A619" s="114">
        <f>IF(DESIGN!G690&gt;0,DESIGN!C690,0)</f>
        <v>0</v>
      </c>
      <c r="B619" s="114">
        <f>IF(DESIGN!O690&gt;0,DESIGN!K690,0)</f>
        <v>0</v>
      </c>
      <c r="G619" s="114">
        <f>IF(DESIGN!G690&gt;0,DESIGN!C690*DESIGN!D690,0)</f>
        <v>0</v>
      </c>
      <c r="H619" s="114">
        <f>IF(DESIGN!O690&gt;0,DESIGN!K690*DESIGN!L690,0)</f>
        <v>0</v>
      </c>
    </row>
    <row r="620" spans="1:8" x14ac:dyDescent="0.25">
      <c r="A620" s="114">
        <f>IF(DESIGN!G691&gt;0,DESIGN!C691,0)</f>
        <v>0</v>
      </c>
      <c r="B620" s="114">
        <f>IF(DESIGN!O691&gt;0,DESIGN!K691,0)</f>
        <v>0</v>
      </c>
      <c r="G620" s="114">
        <f>IF(DESIGN!G691&gt;0,DESIGN!C691*DESIGN!D691,0)</f>
        <v>0</v>
      </c>
      <c r="H620" s="114">
        <f>IF(DESIGN!O691&gt;0,DESIGN!K691*DESIGN!L691,0)</f>
        <v>0</v>
      </c>
    </row>
    <row r="621" spans="1:8" x14ac:dyDescent="0.25">
      <c r="A621" s="114">
        <f>IF(DESIGN!G692&gt;0,DESIGN!C692,0)</f>
        <v>0</v>
      </c>
      <c r="B621" s="114">
        <f>IF(DESIGN!O692&gt;0,DESIGN!K692,0)</f>
        <v>0</v>
      </c>
      <c r="G621" s="114">
        <f>IF(DESIGN!G692&gt;0,DESIGN!C692*DESIGN!D692,0)</f>
        <v>0</v>
      </c>
      <c r="H621" s="114">
        <f>IF(DESIGN!O692&gt;0,DESIGN!K692*DESIGN!L692,0)</f>
        <v>0</v>
      </c>
    </row>
    <row r="622" spans="1:8" x14ac:dyDescent="0.25">
      <c r="A622" s="114">
        <f>IF(DESIGN!G693&gt;0,DESIGN!C693,0)</f>
        <v>0</v>
      </c>
      <c r="B622" s="114">
        <f>IF(DESIGN!O693&gt;0,DESIGN!K693,0)</f>
        <v>0</v>
      </c>
      <c r="G622" s="114">
        <f>IF(DESIGN!G693&gt;0,DESIGN!C693*DESIGN!D693,0)</f>
        <v>0</v>
      </c>
      <c r="H622" s="114">
        <f>IF(DESIGN!O693&gt;0,DESIGN!K693*DESIGN!L693,0)</f>
        <v>0</v>
      </c>
    </row>
    <row r="623" spans="1:8" x14ac:dyDescent="0.25">
      <c r="A623" s="114">
        <f>IF(DESIGN!G694&gt;0,DESIGN!C694,0)</f>
        <v>0</v>
      </c>
      <c r="B623" s="114">
        <f>IF(DESIGN!O694&gt;0,DESIGN!K694,0)</f>
        <v>0</v>
      </c>
      <c r="G623" s="114">
        <f>IF(DESIGN!G694&gt;0,DESIGN!C694*DESIGN!D694,0)</f>
        <v>0</v>
      </c>
      <c r="H623" s="114">
        <f>IF(DESIGN!O694&gt;0,DESIGN!K694*DESIGN!L694,0)</f>
        <v>0</v>
      </c>
    </row>
    <row r="624" spans="1:8" x14ac:dyDescent="0.25">
      <c r="A624" s="114">
        <f>IF(DESIGN!G695&gt;0,DESIGN!C695,0)</f>
        <v>0</v>
      </c>
      <c r="B624" s="114">
        <f>IF(DESIGN!O695&gt;0,DESIGN!K695,0)</f>
        <v>0</v>
      </c>
      <c r="G624" s="114">
        <f>IF(DESIGN!G695&gt;0,DESIGN!C695*DESIGN!D695,0)</f>
        <v>0</v>
      </c>
      <c r="H624" s="114">
        <f>IF(DESIGN!O695&gt;0,DESIGN!K695*DESIGN!L695,0)</f>
        <v>0</v>
      </c>
    </row>
    <row r="625" spans="1:8" x14ac:dyDescent="0.25">
      <c r="A625" s="114">
        <f>IF(DESIGN!G696&gt;0,DESIGN!C696,0)</f>
        <v>0</v>
      </c>
      <c r="B625" s="114">
        <f>IF(DESIGN!O696&gt;0,DESIGN!K696,0)</f>
        <v>0</v>
      </c>
      <c r="G625" s="114">
        <f>IF(DESIGN!G696&gt;0,DESIGN!C696*DESIGN!D696,0)</f>
        <v>0</v>
      </c>
      <c r="H625" s="114">
        <f>IF(DESIGN!O696&gt;0,DESIGN!K696*DESIGN!L696,0)</f>
        <v>0</v>
      </c>
    </row>
    <row r="626" spans="1:8" x14ac:dyDescent="0.25">
      <c r="A626" s="114">
        <f>IF(DESIGN!G697&gt;0,DESIGN!C697,0)</f>
        <v>0</v>
      </c>
      <c r="B626" s="114">
        <f>IF(DESIGN!O697&gt;0,DESIGN!K697,0)</f>
        <v>0</v>
      </c>
      <c r="G626" s="114">
        <f>IF(DESIGN!G697&gt;0,DESIGN!C697*DESIGN!D697,0)</f>
        <v>0</v>
      </c>
      <c r="H626" s="114">
        <f>IF(DESIGN!O697&gt;0,DESIGN!K697*DESIGN!L697,0)</f>
        <v>0</v>
      </c>
    </row>
    <row r="627" spans="1:8" x14ac:dyDescent="0.25">
      <c r="A627" s="114">
        <f>IF(DESIGN!G698&gt;0,DESIGN!C698,0)</f>
        <v>0</v>
      </c>
      <c r="B627" s="114">
        <f>IF(DESIGN!O698&gt;0,DESIGN!K698,0)</f>
        <v>0</v>
      </c>
      <c r="G627" s="114">
        <f>IF(DESIGN!G698&gt;0,DESIGN!C698*DESIGN!D698,0)</f>
        <v>0</v>
      </c>
      <c r="H627" s="114">
        <f>IF(DESIGN!O698&gt;0,DESIGN!K698*DESIGN!L698,0)</f>
        <v>0</v>
      </c>
    </row>
    <row r="628" spans="1:8" x14ac:dyDescent="0.25">
      <c r="A628" s="114">
        <f>IF(DESIGN!G699&gt;0,DESIGN!C699,0)</f>
        <v>0</v>
      </c>
      <c r="B628" s="114">
        <f>IF(DESIGN!O699&gt;0,DESIGN!K699,0)</f>
        <v>0</v>
      </c>
      <c r="G628" s="114">
        <f>IF(DESIGN!G699&gt;0,DESIGN!C699*DESIGN!D699,0)</f>
        <v>0</v>
      </c>
      <c r="H628" s="114">
        <f>IF(DESIGN!O699&gt;0,DESIGN!K699*DESIGN!L699,0)</f>
        <v>0</v>
      </c>
    </row>
    <row r="629" spans="1:8" x14ac:dyDescent="0.25">
      <c r="A629" s="114">
        <f>IF(DESIGN!G700&gt;0,DESIGN!C700,0)</f>
        <v>0</v>
      </c>
      <c r="B629" s="114">
        <f>IF(DESIGN!O700&gt;0,DESIGN!K700,0)</f>
        <v>0</v>
      </c>
      <c r="G629" s="114">
        <f>IF(DESIGN!G700&gt;0,DESIGN!C700*DESIGN!D700,0)</f>
        <v>0</v>
      </c>
      <c r="H629" s="114">
        <f>IF(DESIGN!O700&gt;0,DESIGN!K700*DESIGN!L700,0)</f>
        <v>0</v>
      </c>
    </row>
    <row r="630" spans="1:8" x14ac:dyDescent="0.25">
      <c r="A630" s="114">
        <f>IF(DESIGN!G701&gt;0,DESIGN!C701,0)</f>
        <v>0</v>
      </c>
      <c r="B630" s="114">
        <f>IF(DESIGN!O701&gt;0,DESIGN!K701,0)</f>
        <v>0</v>
      </c>
      <c r="G630" s="114">
        <f>IF(DESIGN!G701&gt;0,DESIGN!C701*DESIGN!D701,0)</f>
        <v>0</v>
      </c>
      <c r="H630" s="114">
        <f>IF(DESIGN!O701&gt;0,DESIGN!K701*DESIGN!L701,0)</f>
        <v>0</v>
      </c>
    </row>
    <row r="631" spans="1:8" x14ac:dyDescent="0.25">
      <c r="A631" s="114">
        <f>IF(DESIGN!G702&gt;0,DESIGN!C702,0)</f>
        <v>0</v>
      </c>
      <c r="B631" s="114">
        <f>IF(DESIGN!O702&gt;0,DESIGN!K702,0)</f>
        <v>0</v>
      </c>
      <c r="G631" s="114">
        <f>IF(DESIGN!G702&gt;0,DESIGN!C702*DESIGN!D702,0)</f>
        <v>0</v>
      </c>
      <c r="H631" s="114">
        <f>IF(DESIGN!O702&gt;0,DESIGN!K702*DESIGN!L702,0)</f>
        <v>0</v>
      </c>
    </row>
    <row r="632" spans="1:8" x14ac:dyDescent="0.25">
      <c r="A632" s="114">
        <f>IF(DESIGN!G703&gt;0,DESIGN!C703,0)</f>
        <v>0</v>
      </c>
      <c r="B632" s="114">
        <f>IF(DESIGN!O703&gt;0,DESIGN!K703,0)</f>
        <v>0</v>
      </c>
      <c r="G632" s="114">
        <f>IF(DESIGN!G703&gt;0,DESIGN!C703*DESIGN!D703,0)</f>
        <v>0</v>
      </c>
      <c r="H632" s="114">
        <f>IF(DESIGN!O703&gt;0,DESIGN!K703*DESIGN!L703,0)</f>
        <v>0</v>
      </c>
    </row>
    <row r="633" spans="1:8" x14ac:dyDescent="0.25">
      <c r="A633" s="114">
        <f>IF(DESIGN!G704&gt;0,DESIGN!C704,0)</f>
        <v>0</v>
      </c>
      <c r="B633" s="114">
        <f>IF(DESIGN!O704&gt;0,DESIGN!K704,0)</f>
        <v>0</v>
      </c>
      <c r="G633" s="114">
        <f>IF(DESIGN!G704&gt;0,DESIGN!C704*DESIGN!D704,0)</f>
        <v>0</v>
      </c>
      <c r="H633" s="114">
        <f>IF(DESIGN!O704&gt;0,DESIGN!K704*DESIGN!L704,0)</f>
        <v>0</v>
      </c>
    </row>
    <row r="634" spans="1:8" x14ac:dyDescent="0.25">
      <c r="A634" s="114">
        <f>IF(DESIGN!G705&gt;0,DESIGN!C705,0)</f>
        <v>0</v>
      </c>
      <c r="B634" s="114">
        <f>IF(DESIGN!O705&gt;0,DESIGN!K705,0)</f>
        <v>0</v>
      </c>
      <c r="G634" s="114">
        <f>IF(DESIGN!G705&gt;0,DESIGN!C705*DESIGN!D705,0)</f>
        <v>0</v>
      </c>
      <c r="H634" s="114">
        <f>IF(DESIGN!O705&gt;0,DESIGN!K705*DESIGN!L705,0)</f>
        <v>0</v>
      </c>
    </row>
    <row r="635" spans="1:8" x14ac:dyDescent="0.25">
      <c r="A635" s="114">
        <f>IF(DESIGN!G706&gt;0,DESIGN!C706,0)</f>
        <v>0</v>
      </c>
      <c r="B635" s="114">
        <f>IF(DESIGN!O706&gt;0,DESIGN!K706,0)</f>
        <v>0</v>
      </c>
      <c r="G635" s="114">
        <f>IF(DESIGN!G706&gt;0,DESIGN!C706*DESIGN!D706,0)</f>
        <v>0</v>
      </c>
      <c r="H635" s="114">
        <f>IF(DESIGN!O706&gt;0,DESIGN!K706*DESIGN!L706,0)</f>
        <v>0</v>
      </c>
    </row>
    <row r="636" spans="1:8" x14ac:dyDescent="0.25">
      <c r="A636" s="114">
        <f>IF(DESIGN!G707&gt;0,DESIGN!C707,0)</f>
        <v>0</v>
      </c>
      <c r="B636" s="114">
        <f>IF(DESIGN!O707&gt;0,DESIGN!K707,0)</f>
        <v>0</v>
      </c>
      <c r="G636" s="114">
        <f>IF(DESIGN!G707&gt;0,DESIGN!C707*DESIGN!D707,0)</f>
        <v>0</v>
      </c>
      <c r="H636" s="114">
        <f>IF(DESIGN!O707&gt;0,DESIGN!K707*DESIGN!L707,0)</f>
        <v>0</v>
      </c>
    </row>
    <row r="637" spans="1:8" x14ac:dyDescent="0.25">
      <c r="A637" s="114">
        <f>IF(DESIGN!G708&gt;0,DESIGN!C708,0)</f>
        <v>0</v>
      </c>
      <c r="B637" s="114">
        <f>IF(DESIGN!O708&gt;0,DESIGN!K708,0)</f>
        <v>0</v>
      </c>
      <c r="G637" s="114">
        <f>IF(DESIGN!G708&gt;0,DESIGN!C708*DESIGN!D708,0)</f>
        <v>0</v>
      </c>
      <c r="H637" s="114">
        <f>IF(DESIGN!O708&gt;0,DESIGN!K708*DESIGN!L708,0)</f>
        <v>0</v>
      </c>
    </row>
    <row r="638" spans="1:8" x14ac:dyDescent="0.25">
      <c r="A638" s="114">
        <f>IF(DESIGN!G709&gt;0,DESIGN!C709,0)</f>
        <v>0</v>
      </c>
      <c r="B638" s="114">
        <f>IF(DESIGN!O709&gt;0,DESIGN!K709,0)</f>
        <v>0</v>
      </c>
      <c r="G638" s="114">
        <f>IF(DESIGN!G709&gt;0,DESIGN!C709*DESIGN!D709,0)</f>
        <v>0</v>
      </c>
      <c r="H638" s="114">
        <f>IF(DESIGN!O709&gt;0,DESIGN!K709*DESIGN!L709,0)</f>
        <v>0</v>
      </c>
    </row>
    <row r="639" spans="1:8" x14ac:dyDescent="0.25">
      <c r="A639" s="114">
        <f>IF(DESIGN!G710&gt;0,DESIGN!C710,0)</f>
        <v>0</v>
      </c>
      <c r="B639" s="114">
        <f>IF(DESIGN!O710&gt;0,DESIGN!K710,0)</f>
        <v>0</v>
      </c>
      <c r="G639" s="114">
        <f>IF(DESIGN!G710&gt;0,DESIGN!C710*DESIGN!D710,0)</f>
        <v>0</v>
      </c>
      <c r="H639" s="114">
        <f>IF(DESIGN!O710&gt;0,DESIGN!K710*DESIGN!L710,0)</f>
        <v>0</v>
      </c>
    </row>
    <row r="640" spans="1:8" x14ac:dyDescent="0.25">
      <c r="A640" s="114">
        <f>IF(DESIGN!G711&gt;0,DESIGN!C711,0)</f>
        <v>0</v>
      </c>
      <c r="B640" s="114">
        <f>IF(DESIGN!O711&gt;0,DESIGN!K711,0)</f>
        <v>0</v>
      </c>
      <c r="G640" s="114">
        <f>IF(DESIGN!G711&gt;0,DESIGN!C711*DESIGN!D711,0)</f>
        <v>0</v>
      </c>
      <c r="H640" s="114">
        <f>IF(DESIGN!O711&gt;0,DESIGN!K711*DESIGN!L711,0)</f>
        <v>0</v>
      </c>
    </row>
    <row r="641" spans="1:8" x14ac:dyDescent="0.25">
      <c r="A641" s="114">
        <f>IF(DESIGN!G712&gt;0,DESIGN!C712,0)</f>
        <v>0</v>
      </c>
      <c r="B641" s="114">
        <f>IF(DESIGN!O712&gt;0,DESIGN!K712,0)</f>
        <v>0</v>
      </c>
      <c r="G641" s="114">
        <f>IF(DESIGN!G712&gt;0,DESIGN!C712*DESIGN!D712,0)</f>
        <v>0</v>
      </c>
      <c r="H641" s="114">
        <f>IF(DESIGN!O712&gt;0,DESIGN!K712*DESIGN!L712,0)</f>
        <v>0</v>
      </c>
    </row>
    <row r="642" spans="1:8" x14ac:dyDescent="0.25">
      <c r="A642" s="114">
        <f>IF(DESIGN!G713&gt;0,DESIGN!C713,0)</f>
        <v>0</v>
      </c>
      <c r="B642" s="114">
        <f>IF(DESIGN!O713&gt;0,DESIGN!K713,0)</f>
        <v>0</v>
      </c>
      <c r="G642" s="114">
        <f>IF(DESIGN!G713&gt;0,DESIGN!C713*DESIGN!D713,0)</f>
        <v>0</v>
      </c>
      <c r="H642" s="114">
        <f>IF(DESIGN!O713&gt;0,DESIGN!K713*DESIGN!L713,0)</f>
        <v>0</v>
      </c>
    </row>
    <row r="643" spans="1:8" x14ac:dyDescent="0.25">
      <c r="A643" s="114">
        <f>IF(DESIGN!G714&gt;0,DESIGN!C714,0)</f>
        <v>0</v>
      </c>
      <c r="B643" s="114">
        <f>IF(DESIGN!O714&gt;0,DESIGN!K714,0)</f>
        <v>0</v>
      </c>
      <c r="G643" s="114">
        <f>IF(DESIGN!G714&gt;0,DESIGN!C714*DESIGN!D714,0)</f>
        <v>0</v>
      </c>
      <c r="H643" s="114">
        <f>IF(DESIGN!O714&gt;0,DESIGN!K714*DESIGN!L714,0)</f>
        <v>0</v>
      </c>
    </row>
    <row r="644" spans="1:8" x14ac:dyDescent="0.25">
      <c r="A644" s="114">
        <f>IF(DESIGN!G715&gt;0,DESIGN!C715,0)</f>
        <v>0</v>
      </c>
      <c r="B644" s="114">
        <f>IF(DESIGN!O715&gt;0,DESIGN!K715,0)</f>
        <v>0</v>
      </c>
      <c r="G644" s="114">
        <f>IF(DESIGN!G715&gt;0,DESIGN!C715*DESIGN!D715,0)</f>
        <v>0</v>
      </c>
      <c r="H644" s="114">
        <f>IF(DESIGN!O715&gt;0,DESIGN!K715*DESIGN!L715,0)</f>
        <v>0</v>
      </c>
    </row>
    <row r="645" spans="1:8" x14ac:dyDescent="0.25">
      <c r="A645" s="114">
        <f>IF(DESIGN!G716&gt;0,DESIGN!C716,0)</f>
        <v>0</v>
      </c>
      <c r="B645" s="114">
        <f>IF(DESIGN!O716&gt;0,DESIGN!K716,0)</f>
        <v>0</v>
      </c>
      <c r="G645" s="114">
        <f>IF(DESIGN!G716&gt;0,DESIGN!C716*DESIGN!D716,0)</f>
        <v>0</v>
      </c>
      <c r="H645" s="114">
        <f>IF(DESIGN!O716&gt;0,DESIGN!K716*DESIGN!L716,0)</f>
        <v>0</v>
      </c>
    </row>
    <row r="646" spans="1:8" x14ac:dyDescent="0.25">
      <c r="A646" s="114">
        <f>IF(DESIGN!G717&gt;0,DESIGN!C717,0)</f>
        <v>0</v>
      </c>
      <c r="B646" s="114">
        <f>IF(DESIGN!O717&gt;0,DESIGN!K717,0)</f>
        <v>0</v>
      </c>
      <c r="G646" s="114">
        <f>IF(DESIGN!G717&gt;0,DESIGN!C717*DESIGN!D717,0)</f>
        <v>0</v>
      </c>
      <c r="H646" s="114">
        <f>IF(DESIGN!O717&gt;0,DESIGN!K717*DESIGN!L717,0)</f>
        <v>0</v>
      </c>
    </row>
    <row r="647" spans="1:8" x14ac:dyDescent="0.25">
      <c r="A647" s="114">
        <f>IF(DESIGN!G718&gt;0,DESIGN!C718,0)</f>
        <v>0</v>
      </c>
      <c r="B647" s="114">
        <f>IF(DESIGN!O718&gt;0,DESIGN!K718,0)</f>
        <v>0</v>
      </c>
      <c r="G647" s="114">
        <f>IF(DESIGN!G718&gt;0,DESIGN!C718*DESIGN!D718,0)</f>
        <v>0</v>
      </c>
      <c r="H647" s="114">
        <f>IF(DESIGN!O718&gt;0,DESIGN!K718*DESIGN!L718,0)</f>
        <v>0</v>
      </c>
    </row>
    <row r="648" spans="1:8" x14ac:dyDescent="0.25">
      <c r="A648" s="114">
        <f>IF(DESIGN!G719&gt;0,DESIGN!C719,0)</f>
        <v>0</v>
      </c>
      <c r="B648" s="114">
        <f>IF(DESIGN!O719&gt;0,DESIGN!K719,0)</f>
        <v>0</v>
      </c>
      <c r="G648" s="114">
        <f>IF(DESIGN!G719&gt;0,DESIGN!C719*DESIGN!D719,0)</f>
        <v>0</v>
      </c>
      <c r="H648" s="114">
        <f>IF(DESIGN!O719&gt;0,DESIGN!K719*DESIGN!L719,0)</f>
        <v>0</v>
      </c>
    </row>
    <row r="649" spans="1:8" x14ac:dyDescent="0.25">
      <c r="A649" s="114">
        <f>IF(DESIGN!G720&gt;0,DESIGN!C720,0)</f>
        <v>0</v>
      </c>
      <c r="B649" s="114">
        <f>IF(DESIGN!O720&gt;0,DESIGN!K720,0)</f>
        <v>0</v>
      </c>
      <c r="G649" s="114">
        <f>IF(DESIGN!G720&gt;0,DESIGN!C720*DESIGN!D720,0)</f>
        <v>0</v>
      </c>
      <c r="H649" s="114">
        <f>IF(DESIGN!O720&gt;0,DESIGN!K720*DESIGN!L720,0)</f>
        <v>0</v>
      </c>
    </row>
    <row r="650" spans="1:8" x14ac:dyDescent="0.25">
      <c r="A650" s="114">
        <f>IF(DESIGN!G721&gt;0,DESIGN!C721,0)</f>
        <v>0</v>
      </c>
      <c r="B650" s="114">
        <f>IF(DESIGN!O721&gt;0,DESIGN!K721,0)</f>
        <v>0</v>
      </c>
      <c r="G650" s="114">
        <f>IF(DESIGN!G721&gt;0,DESIGN!C721*DESIGN!D721,0)</f>
        <v>0</v>
      </c>
      <c r="H650" s="114">
        <f>IF(DESIGN!O721&gt;0,DESIGN!K721*DESIGN!L721,0)</f>
        <v>0</v>
      </c>
    </row>
    <row r="651" spans="1:8" x14ac:dyDescent="0.25">
      <c r="A651" s="114">
        <f>IF(DESIGN!G722&gt;0,DESIGN!C722,0)</f>
        <v>0</v>
      </c>
      <c r="B651" s="114">
        <f>IF(DESIGN!O722&gt;0,DESIGN!K722,0)</f>
        <v>0</v>
      </c>
      <c r="G651" s="114">
        <f>IF(DESIGN!G722&gt;0,DESIGN!C722*DESIGN!D722,0)</f>
        <v>0</v>
      </c>
      <c r="H651" s="114">
        <f>IF(DESIGN!O722&gt;0,DESIGN!K722*DESIGN!L722,0)</f>
        <v>0</v>
      </c>
    </row>
    <row r="652" spans="1:8" x14ac:dyDescent="0.25">
      <c r="A652" s="114">
        <f>IF(DESIGN!G723&gt;0,DESIGN!C723,0)</f>
        <v>0</v>
      </c>
      <c r="B652" s="114">
        <f>IF(DESIGN!O723&gt;0,DESIGN!K723,0)</f>
        <v>0</v>
      </c>
      <c r="G652" s="114">
        <f>IF(DESIGN!G723&gt;0,DESIGN!C723*DESIGN!D723,0)</f>
        <v>0</v>
      </c>
      <c r="H652" s="114">
        <f>IF(DESIGN!O723&gt;0,DESIGN!K723*DESIGN!L723,0)</f>
        <v>0</v>
      </c>
    </row>
    <row r="653" spans="1:8" x14ac:dyDescent="0.25">
      <c r="A653" s="114">
        <f>IF(DESIGN!G724&gt;0,DESIGN!C724,0)</f>
        <v>0</v>
      </c>
      <c r="B653" s="114">
        <f>IF(DESIGN!O724&gt;0,DESIGN!K724,0)</f>
        <v>0</v>
      </c>
      <c r="G653" s="114">
        <f>IF(DESIGN!G724&gt;0,DESIGN!C724*DESIGN!D724,0)</f>
        <v>0</v>
      </c>
      <c r="H653" s="114">
        <f>IF(DESIGN!O724&gt;0,DESIGN!K724*DESIGN!L724,0)</f>
        <v>0</v>
      </c>
    </row>
    <row r="654" spans="1:8" x14ac:dyDescent="0.25">
      <c r="A654" s="114">
        <f>IF(DESIGN!G725&gt;0,DESIGN!C725,0)</f>
        <v>0</v>
      </c>
      <c r="B654" s="114">
        <f>IF(DESIGN!O725&gt;0,DESIGN!K725,0)</f>
        <v>0</v>
      </c>
      <c r="G654" s="114">
        <f>IF(DESIGN!G725&gt;0,DESIGN!C725*DESIGN!D725,0)</f>
        <v>0</v>
      </c>
      <c r="H654" s="114">
        <f>IF(DESIGN!O725&gt;0,DESIGN!K725*DESIGN!L725,0)</f>
        <v>0</v>
      </c>
    </row>
    <row r="655" spans="1:8" x14ac:dyDescent="0.25">
      <c r="A655" s="114">
        <f>IF(DESIGN!G726&gt;0,DESIGN!C726,0)</f>
        <v>0</v>
      </c>
      <c r="B655" s="114">
        <f>IF(DESIGN!O726&gt;0,DESIGN!K726,0)</f>
        <v>0</v>
      </c>
      <c r="G655" s="114">
        <f>IF(DESIGN!G726&gt;0,DESIGN!C726*DESIGN!D726,0)</f>
        <v>0</v>
      </c>
      <c r="H655" s="114">
        <f>IF(DESIGN!O726&gt;0,DESIGN!K726*DESIGN!L726,0)</f>
        <v>0</v>
      </c>
    </row>
    <row r="656" spans="1:8" x14ac:dyDescent="0.25">
      <c r="A656" s="114">
        <f>IF(DESIGN!G727&gt;0,DESIGN!C727,0)</f>
        <v>0</v>
      </c>
      <c r="B656" s="114">
        <f>IF(DESIGN!O727&gt;0,DESIGN!K727,0)</f>
        <v>0</v>
      </c>
      <c r="G656" s="114">
        <f>IF(DESIGN!G727&gt;0,DESIGN!C727*DESIGN!D727,0)</f>
        <v>0</v>
      </c>
      <c r="H656" s="114">
        <f>IF(DESIGN!O727&gt;0,DESIGN!K727*DESIGN!L727,0)</f>
        <v>0</v>
      </c>
    </row>
    <row r="657" spans="1:8" x14ac:dyDescent="0.25">
      <c r="A657" s="114">
        <f>IF(DESIGN!G728&gt;0,DESIGN!C728,0)</f>
        <v>0</v>
      </c>
      <c r="B657" s="114">
        <f>IF(DESIGN!O728&gt;0,DESIGN!K728,0)</f>
        <v>0</v>
      </c>
      <c r="G657" s="114">
        <f>IF(DESIGN!G728&gt;0,DESIGN!C728*DESIGN!D728,0)</f>
        <v>0</v>
      </c>
      <c r="H657" s="114">
        <f>IF(DESIGN!O728&gt;0,DESIGN!K728*DESIGN!L728,0)</f>
        <v>0</v>
      </c>
    </row>
    <row r="658" spans="1:8" x14ac:dyDescent="0.25">
      <c r="A658" s="114">
        <f>IF(DESIGN!G729&gt;0,DESIGN!C729,0)</f>
        <v>0</v>
      </c>
      <c r="B658" s="114">
        <f>IF(DESIGN!O729&gt;0,DESIGN!K729,0)</f>
        <v>0</v>
      </c>
      <c r="G658" s="114">
        <f>IF(DESIGN!G729&gt;0,DESIGN!C729*DESIGN!D729,0)</f>
        <v>0</v>
      </c>
      <c r="H658" s="114">
        <f>IF(DESIGN!O729&gt;0,DESIGN!K729*DESIGN!L729,0)</f>
        <v>0</v>
      </c>
    </row>
    <row r="659" spans="1:8" x14ac:dyDescent="0.25">
      <c r="A659" s="114">
        <f>IF(DESIGN!G730&gt;0,DESIGN!C730,0)</f>
        <v>0</v>
      </c>
      <c r="B659" s="114">
        <f>IF(DESIGN!O730&gt;0,DESIGN!K730,0)</f>
        <v>0</v>
      </c>
      <c r="G659" s="114">
        <f>IF(DESIGN!G730&gt;0,DESIGN!C730*DESIGN!D730,0)</f>
        <v>0</v>
      </c>
      <c r="H659" s="114">
        <f>IF(DESIGN!O730&gt;0,DESIGN!K730*DESIGN!L730,0)</f>
        <v>0</v>
      </c>
    </row>
    <row r="660" spans="1:8" x14ac:dyDescent="0.25">
      <c r="A660" s="114">
        <f>IF(DESIGN!G731&gt;0,DESIGN!C731,0)</f>
        <v>0</v>
      </c>
      <c r="B660" s="114">
        <f>IF(DESIGN!O731&gt;0,DESIGN!K731,0)</f>
        <v>0</v>
      </c>
      <c r="G660" s="114">
        <f>IF(DESIGN!G731&gt;0,DESIGN!C731*DESIGN!D731,0)</f>
        <v>0</v>
      </c>
      <c r="H660" s="114">
        <f>IF(DESIGN!O731&gt;0,DESIGN!K731*DESIGN!L731,0)</f>
        <v>0</v>
      </c>
    </row>
    <row r="661" spans="1:8" x14ac:dyDescent="0.25">
      <c r="A661" s="114">
        <f>IF(DESIGN!G732&gt;0,DESIGN!C732,0)</f>
        <v>0</v>
      </c>
      <c r="B661" s="114">
        <f>IF(DESIGN!O732&gt;0,DESIGN!K732,0)</f>
        <v>0</v>
      </c>
      <c r="G661" s="114">
        <f>IF(DESIGN!G732&gt;0,DESIGN!C732*DESIGN!D732,0)</f>
        <v>0</v>
      </c>
      <c r="H661" s="114">
        <f>IF(DESIGN!O732&gt;0,DESIGN!K732*DESIGN!L732,0)</f>
        <v>0</v>
      </c>
    </row>
    <row r="662" spans="1:8" x14ac:dyDescent="0.25">
      <c r="A662" s="114">
        <f>IF(DESIGN!G733&gt;0,DESIGN!C733,0)</f>
        <v>0</v>
      </c>
      <c r="B662" s="114">
        <f>IF(DESIGN!O733&gt;0,DESIGN!K733,0)</f>
        <v>0</v>
      </c>
      <c r="G662" s="114">
        <f>IF(DESIGN!G733&gt;0,DESIGN!C733*DESIGN!D733,0)</f>
        <v>0</v>
      </c>
      <c r="H662" s="114">
        <f>IF(DESIGN!O733&gt;0,DESIGN!K733*DESIGN!L733,0)</f>
        <v>0</v>
      </c>
    </row>
    <row r="663" spans="1:8" x14ac:dyDescent="0.25">
      <c r="A663" s="114">
        <f>IF(DESIGN!G734&gt;0,DESIGN!C734,0)</f>
        <v>0</v>
      </c>
      <c r="B663" s="114">
        <f>IF(DESIGN!O734&gt;0,DESIGN!K734,0)</f>
        <v>0</v>
      </c>
      <c r="G663" s="114">
        <f>IF(DESIGN!G734&gt;0,DESIGN!C734*DESIGN!D734,0)</f>
        <v>0</v>
      </c>
      <c r="H663" s="114">
        <f>IF(DESIGN!O734&gt;0,DESIGN!K734*DESIGN!L734,0)</f>
        <v>0</v>
      </c>
    </row>
    <row r="664" spans="1:8" x14ac:dyDescent="0.25">
      <c r="A664" s="114">
        <f>IF(DESIGN!G735&gt;0,DESIGN!C735,0)</f>
        <v>0</v>
      </c>
      <c r="B664" s="114">
        <f>IF(DESIGN!O735&gt;0,DESIGN!K735,0)</f>
        <v>0</v>
      </c>
      <c r="G664" s="114">
        <f>IF(DESIGN!G735&gt;0,DESIGN!C735*DESIGN!D735,0)</f>
        <v>0</v>
      </c>
      <c r="H664" s="114">
        <f>IF(DESIGN!O735&gt;0,DESIGN!K735*DESIGN!L735,0)</f>
        <v>0</v>
      </c>
    </row>
    <row r="665" spans="1:8" x14ac:dyDescent="0.25">
      <c r="A665" s="114">
        <f>IF(DESIGN!G736&gt;0,DESIGN!C736,0)</f>
        <v>0</v>
      </c>
      <c r="B665" s="114">
        <f>IF(DESIGN!O736&gt;0,DESIGN!K736,0)</f>
        <v>0</v>
      </c>
      <c r="G665" s="114">
        <f>IF(DESIGN!G736&gt;0,DESIGN!C736*DESIGN!D736,0)</f>
        <v>0</v>
      </c>
      <c r="H665" s="114">
        <f>IF(DESIGN!O736&gt;0,DESIGN!K736*DESIGN!L736,0)</f>
        <v>0</v>
      </c>
    </row>
    <row r="666" spans="1:8" x14ac:dyDescent="0.25">
      <c r="A666" s="114">
        <f>IF(DESIGN!G737&gt;0,DESIGN!C737,0)</f>
        <v>0</v>
      </c>
      <c r="B666" s="114">
        <f>IF(DESIGN!O737&gt;0,DESIGN!K737,0)</f>
        <v>0</v>
      </c>
      <c r="G666" s="114">
        <f>IF(DESIGN!G737&gt;0,DESIGN!C737*DESIGN!D737,0)</f>
        <v>0</v>
      </c>
      <c r="H666" s="114">
        <f>IF(DESIGN!O737&gt;0,DESIGN!K737*DESIGN!L737,0)</f>
        <v>0</v>
      </c>
    </row>
    <row r="667" spans="1:8" x14ac:dyDescent="0.25">
      <c r="A667" s="114">
        <f>IF(DESIGN!G738&gt;0,DESIGN!C738,0)</f>
        <v>0</v>
      </c>
      <c r="B667" s="114">
        <f>IF(DESIGN!O738&gt;0,DESIGN!K738,0)</f>
        <v>0</v>
      </c>
      <c r="G667" s="114">
        <f>IF(DESIGN!G738&gt;0,DESIGN!C738*DESIGN!D738,0)</f>
        <v>0</v>
      </c>
      <c r="H667" s="114">
        <f>IF(DESIGN!O738&gt;0,DESIGN!K738*DESIGN!L738,0)</f>
        <v>0</v>
      </c>
    </row>
    <row r="668" spans="1:8" x14ac:dyDescent="0.25">
      <c r="A668" s="114">
        <f>IF(DESIGN!G739&gt;0,DESIGN!C739,0)</f>
        <v>0</v>
      </c>
      <c r="B668" s="114">
        <f>IF(DESIGN!O739&gt;0,DESIGN!K739,0)</f>
        <v>0</v>
      </c>
      <c r="G668" s="114">
        <f>IF(DESIGN!G739&gt;0,DESIGN!C739*DESIGN!D739,0)</f>
        <v>0</v>
      </c>
      <c r="H668" s="114">
        <f>IF(DESIGN!O739&gt;0,DESIGN!K739*DESIGN!L739,0)</f>
        <v>0</v>
      </c>
    </row>
    <row r="669" spans="1:8" x14ac:dyDescent="0.25">
      <c r="A669" s="114">
        <f>IF(DESIGN!G740&gt;0,DESIGN!C740,0)</f>
        <v>0</v>
      </c>
      <c r="B669" s="114">
        <f>IF(DESIGN!O740&gt;0,DESIGN!K740,0)</f>
        <v>0</v>
      </c>
      <c r="G669" s="114">
        <f>IF(DESIGN!G740&gt;0,DESIGN!C740*DESIGN!D740,0)</f>
        <v>0</v>
      </c>
      <c r="H669" s="114">
        <f>IF(DESIGN!O740&gt;0,DESIGN!K740*DESIGN!L740,0)</f>
        <v>0</v>
      </c>
    </row>
    <row r="670" spans="1:8" x14ac:dyDescent="0.25">
      <c r="A670" s="114">
        <f>IF(DESIGN!G741&gt;0,DESIGN!C741,0)</f>
        <v>0</v>
      </c>
      <c r="B670" s="114">
        <f>IF(DESIGN!O741&gt;0,DESIGN!K741,0)</f>
        <v>0</v>
      </c>
      <c r="G670" s="114">
        <f>IF(DESIGN!G741&gt;0,DESIGN!C741*DESIGN!D741,0)</f>
        <v>0</v>
      </c>
      <c r="H670" s="114">
        <f>IF(DESIGN!O741&gt;0,DESIGN!K741*DESIGN!L741,0)</f>
        <v>0</v>
      </c>
    </row>
    <row r="671" spans="1:8" x14ac:dyDescent="0.25">
      <c r="A671" s="114">
        <f>IF(DESIGN!G742&gt;0,DESIGN!C742,0)</f>
        <v>0</v>
      </c>
      <c r="B671" s="114">
        <f>IF(DESIGN!O742&gt;0,DESIGN!K742,0)</f>
        <v>0</v>
      </c>
      <c r="G671" s="114">
        <f>IF(DESIGN!G742&gt;0,DESIGN!C742*DESIGN!D742,0)</f>
        <v>0</v>
      </c>
      <c r="H671" s="114">
        <f>IF(DESIGN!O742&gt;0,DESIGN!K742*DESIGN!L742,0)</f>
        <v>0</v>
      </c>
    </row>
    <row r="672" spans="1:8" x14ac:dyDescent="0.25">
      <c r="A672" s="114">
        <f>IF(DESIGN!G743&gt;0,DESIGN!C743,0)</f>
        <v>0</v>
      </c>
      <c r="B672" s="114">
        <f>IF(DESIGN!O743&gt;0,DESIGN!K743,0)</f>
        <v>0</v>
      </c>
      <c r="G672" s="114">
        <f>IF(DESIGN!G743&gt;0,DESIGN!C743*DESIGN!D743,0)</f>
        <v>0</v>
      </c>
      <c r="H672" s="114">
        <f>IF(DESIGN!O743&gt;0,DESIGN!K743*DESIGN!L743,0)</f>
        <v>0</v>
      </c>
    </row>
    <row r="673" spans="1:8" x14ac:dyDescent="0.25">
      <c r="A673" s="114">
        <f>IF(DESIGN!G744&gt;0,DESIGN!C744,0)</f>
        <v>0</v>
      </c>
      <c r="B673" s="114">
        <f>IF(DESIGN!O744&gt;0,DESIGN!K744,0)</f>
        <v>0</v>
      </c>
      <c r="G673" s="114">
        <f>IF(DESIGN!G744&gt;0,DESIGN!C744*DESIGN!D744,0)</f>
        <v>0</v>
      </c>
      <c r="H673" s="114">
        <f>IF(DESIGN!O744&gt;0,DESIGN!K744*DESIGN!L744,0)</f>
        <v>0</v>
      </c>
    </row>
    <row r="674" spans="1:8" x14ac:dyDescent="0.25">
      <c r="A674" s="114">
        <f>IF(DESIGN!G745&gt;0,DESIGN!C745,0)</f>
        <v>0</v>
      </c>
      <c r="B674" s="114">
        <f>IF(DESIGN!O745&gt;0,DESIGN!K745,0)</f>
        <v>0</v>
      </c>
      <c r="G674" s="114">
        <f>IF(DESIGN!G745&gt;0,DESIGN!C745*DESIGN!D745,0)</f>
        <v>0</v>
      </c>
      <c r="H674" s="114">
        <f>IF(DESIGN!O745&gt;0,DESIGN!K745*DESIGN!L745,0)</f>
        <v>0</v>
      </c>
    </row>
    <row r="675" spans="1:8" x14ac:dyDescent="0.25">
      <c r="A675" s="114">
        <f>IF(DESIGN!G746&gt;0,DESIGN!C746,0)</f>
        <v>0</v>
      </c>
      <c r="B675" s="114">
        <f>IF(DESIGN!O746&gt;0,DESIGN!K746,0)</f>
        <v>0</v>
      </c>
      <c r="G675" s="114">
        <f>IF(DESIGN!G746&gt;0,DESIGN!C746*DESIGN!D746,0)</f>
        <v>0</v>
      </c>
      <c r="H675" s="114">
        <f>IF(DESIGN!O746&gt;0,DESIGN!K746*DESIGN!L746,0)</f>
        <v>0</v>
      </c>
    </row>
    <row r="676" spans="1:8" x14ac:dyDescent="0.25">
      <c r="A676" s="114">
        <f>IF(DESIGN!G747&gt;0,DESIGN!C747,0)</f>
        <v>0</v>
      </c>
      <c r="B676" s="114">
        <f>IF(DESIGN!O747&gt;0,DESIGN!K747,0)</f>
        <v>0</v>
      </c>
      <c r="G676" s="114">
        <f>IF(DESIGN!G747&gt;0,DESIGN!C747*DESIGN!D747,0)</f>
        <v>0</v>
      </c>
      <c r="H676" s="114">
        <f>IF(DESIGN!O747&gt;0,DESIGN!K747*DESIGN!L747,0)</f>
        <v>0</v>
      </c>
    </row>
    <row r="677" spans="1:8" x14ac:dyDescent="0.25">
      <c r="A677" s="114">
        <f>IF(DESIGN!G748&gt;0,DESIGN!C748,0)</f>
        <v>0</v>
      </c>
      <c r="B677" s="114">
        <f>IF(DESIGN!O748&gt;0,DESIGN!K748,0)</f>
        <v>0</v>
      </c>
      <c r="G677" s="114">
        <f>IF(DESIGN!G748&gt;0,DESIGN!C748*DESIGN!D748,0)</f>
        <v>0</v>
      </c>
      <c r="H677" s="114">
        <f>IF(DESIGN!O748&gt;0,DESIGN!K748*DESIGN!L748,0)</f>
        <v>0</v>
      </c>
    </row>
    <row r="678" spans="1:8" x14ac:dyDescent="0.25">
      <c r="A678" s="114">
        <f>IF(DESIGN!G749&gt;0,DESIGN!C749,0)</f>
        <v>0</v>
      </c>
      <c r="B678" s="114">
        <f>IF(DESIGN!O749&gt;0,DESIGN!K749,0)</f>
        <v>0</v>
      </c>
      <c r="G678" s="114">
        <f>IF(DESIGN!G749&gt;0,DESIGN!C749*DESIGN!D749,0)</f>
        <v>0</v>
      </c>
      <c r="H678" s="114">
        <f>IF(DESIGN!O749&gt;0,DESIGN!K749*DESIGN!L749,0)</f>
        <v>0</v>
      </c>
    </row>
    <row r="679" spans="1:8" x14ac:dyDescent="0.25">
      <c r="A679" s="114">
        <f>IF(DESIGN!G750&gt;0,DESIGN!C750,0)</f>
        <v>0</v>
      </c>
      <c r="B679" s="114">
        <f>IF(DESIGN!O750&gt;0,DESIGN!K750,0)</f>
        <v>0</v>
      </c>
      <c r="G679" s="114">
        <f>IF(DESIGN!G750&gt;0,DESIGN!C750*DESIGN!D750,0)</f>
        <v>0</v>
      </c>
      <c r="H679" s="114">
        <f>IF(DESIGN!O750&gt;0,DESIGN!K750*DESIGN!L750,0)</f>
        <v>0</v>
      </c>
    </row>
    <row r="680" spans="1:8" x14ac:dyDescent="0.25">
      <c r="A680" s="114">
        <f>IF(DESIGN!G751&gt;0,DESIGN!C751,0)</f>
        <v>0</v>
      </c>
      <c r="B680" s="114">
        <f>IF(DESIGN!O751&gt;0,DESIGN!K751,0)</f>
        <v>0</v>
      </c>
      <c r="G680" s="114">
        <f>IF(DESIGN!G751&gt;0,DESIGN!C751*DESIGN!D751,0)</f>
        <v>0</v>
      </c>
      <c r="H680" s="114">
        <f>IF(DESIGN!O751&gt;0,DESIGN!K751*DESIGN!L751,0)</f>
        <v>0</v>
      </c>
    </row>
    <row r="681" spans="1:8" x14ac:dyDescent="0.25">
      <c r="A681" s="114">
        <f>IF(DESIGN!G752&gt;0,DESIGN!C752,0)</f>
        <v>0</v>
      </c>
      <c r="B681" s="114">
        <f>IF(DESIGN!O752&gt;0,DESIGN!K752,0)</f>
        <v>0</v>
      </c>
      <c r="G681" s="114">
        <f>IF(DESIGN!G752&gt;0,DESIGN!C752*DESIGN!D752,0)</f>
        <v>0</v>
      </c>
      <c r="H681" s="114">
        <f>IF(DESIGN!O752&gt;0,DESIGN!K752*DESIGN!L752,0)</f>
        <v>0</v>
      </c>
    </row>
    <row r="682" spans="1:8" x14ac:dyDescent="0.25">
      <c r="A682" s="114">
        <f>IF(DESIGN!G753&gt;0,DESIGN!C753,0)</f>
        <v>0</v>
      </c>
      <c r="B682" s="114">
        <f>IF(DESIGN!O753&gt;0,DESIGN!K753,0)</f>
        <v>0</v>
      </c>
      <c r="G682" s="114">
        <f>IF(DESIGN!G753&gt;0,DESIGN!C753*DESIGN!D753,0)</f>
        <v>0</v>
      </c>
      <c r="H682" s="114">
        <f>IF(DESIGN!O753&gt;0,DESIGN!K753*DESIGN!L753,0)</f>
        <v>0</v>
      </c>
    </row>
    <row r="683" spans="1:8" x14ac:dyDescent="0.25">
      <c r="A683" s="114">
        <f>IF(DESIGN!G754&gt;0,DESIGN!C754,0)</f>
        <v>0</v>
      </c>
      <c r="B683" s="114">
        <f>IF(DESIGN!O754&gt;0,DESIGN!K754,0)</f>
        <v>0</v>
      </c>
      <c r="G683" s="114">
        <f>IF(DESIGN!G754&gt;0,DESIGN!C754*DESIGN!D754,0)</f>
        <v>0</v>
      </c>
      <c r="H683" s="114">
        <f>IF(DESIGN!O754&gt;0,DESIGN!K754*DESIGN!L754,0)</f>
        <v>0</v>
      </c>
    </row>
    <row r="684" spans="1:8" x14ac:dyDescent="0.25">
      <c r="A684" s="114">
        <f>IF(DESIGN!G755&gt;0,DESIGN!C755,0)</f>
        <v>0</v>
      </c>
      <c r="B684" s="114">
        <f>IF(DESIGN!O755&gt;0,DESIGN!K755,0)</f>
        <v>0</v>
      </c>
      <c r="G684" s="114">
        <f>IF(DESIGN!G755&gt;0,DESIGN!C755*DESIGN!D755,0)</f>
        <v>0</v>
      </c>
      <c r="H684" s="114">
        <f>IF(DESIGN!O755&gt;0,DESIGN!K755*DESIGN!L755,0)</f>
        <v>0</v>
      </c>
    </row>
    <row r="685" spans="1:8" x14ac:dyDescent="0.25">
      <c r="A685" s="114">
        <f>IF(DESIGN!G756&gt;0,DESIGN!C756,0)</f>
        <v>0</v>
      </c>
      <c r="B685" s="114">
        <f>IF(DESIGN!O756&gt;0,DESIGN!K756,0)</f>
        <v>0</v>
      </c>
      <c r="G685" s="114">
        <f>IF(DESIGN!G756&gt;0,DESIGN!C756*DESIGN!D756,0)</f>
        <v>0</v>
      </c>
      <c r="H685" s="114">
        <f>IF(DESIGN!O756&gt;0,DESIGN!K756*DESIGN!L756,0)</f>
        <v>0</v>
      </c>
    </row>
    <row r="686" spans="1:8" x14ac:dyDescent="0.25">
      <c r="A686" s="114">
        <f>IF(DESIGN!G757&gt;0,DESIGN!C757,0)</f>
        <v>0</v>
      </c>
      <c r="B686" s="114">
        <f>IF(DESIGN!O757&gt;0,DESIGN!K757,0)</f>
        <v>0</v>
      </c>
      <c r="G686" s="114">
        <f>IF(DESIGN!G757&gt;0,DESIGN!C757*DESIGN!D757,0)</f>
        <v>0</v>
      </c>
      <c r="H686" s="114">
        <f>IF(DESIGN!O757&gt;0,DESIGN!K757*DESIGN!L757,0)</f>
        <v>0</v>
      </c>
    </row>
    <row r="687" spans="1:8" x14ac:dyDescent="0.25">
      <c r="A687" s="114">
        <f>IF(DESIGN!G758&gt;0,DESIGN!C758,0)</f>
        <v>0</v>
      </c>
      <c r="B687" s="114">
        <f>IF(DESIGN!O758&gt;0,DESIGN!K758,0)</f>
        <v>0</v>
      </c>
      <c r="G687" s="114">
        <f>IF(DESIGN!G758&gt;0,DESIGN!C758*DESIGN!D758,0)</f>
        <v>0</v>
      </c>
      <c r="H687" s="114">
        <f>IF(DESIGN!O758&gt;0,DESIGN!K758*DESIGN!L758,0)</f>
        <v>0</v>
      </c>
    </row>
    <row r="688" spans="1:8" x14ac:dyDescent="0.25">
      <c r="A688" s="114">
        <f>IF(DESIGN!G759&gt;0,DESIGN!C759,0)</f>
        <v>0</v>
      </c>
      <c r="B688" s="114">
        <f>IF(DESIGN!O759&gt;0,DESIGN!K759,0)</f>
        <v>0</v>
      </c>
      <c r="G688" s="114">
        <f>IF(DESIGN!G759&gt;0,DESIGN!C759*DESIGN!D759,0)</f>
        <v>0</v>
      </c>
      <c r="H688" s="114">
        <f>IF(DESIGN!O759&gt;0,DESIGN!K759*DESIGN!L759,0)</f>
        <v>0</v>
      </c>
    </row>
    <row r="689" spans="1:8" x14ac:dyDescent="0.25">
      <c r="A689" s="114">
        <f>IF(DESIGN!G760&gt;0,DESIGN!C760,0)</f>
        <v>0</v>
      </c>
      <c r="B689" s="114">
        <f>IF(DESIGN!O760&gt;0,DESIGN!K760,0)</f>
        <v>0</v>
      </c>
      <c r="G689" s="114">
        <f>IF(DESIGN!G760&gt;0,DESIGN!C760*DESIGN!D760,0)</f>
        <v>0</v>
      </c>
      <c r="H689" s="114">
        <f>IF(DESIGN!O760&gt;0,DESIGN!K760*DESIGN!L760,0)</f>
        <v>0</v>
      </c>
    </row>
    <row r="690" spans="1:8" x14ac:dyDescent="0.25">
      <c r="A690" s="114">
        <f>IF(DESIGN!G761&gt;0,DESIGN!C761,0)</f>
        <v>0</v>
      </c>
      <c r="B690" s="114">
        <f>IF(DESIGN!O761&gt;0,DESIGN!K761,0)</f>
        <v>0</v>
      </c>
      <c r="G690" s="114">
        <f>IF(DESIGN!G761&gt;0,DESIGN!C761*DESIGN!D761,0)</f>
        <v>0</v>
      </c>
      <c r="H690" s="114">
        <f>IF(DESIGN!O761&gt;0,DESIGN!K761*DESIGN!L761,0)</f>
        <v>0</v>
      </c>
    </row>
    <row r="691" spans="1:8" x14ac:dyDescent="0.25">
      <c r="A691" s="114">
        <f>IF(DESIGN!G762&gt;0,DESIGN!C762,0)</f>
        <v>0</v>
      </c>
      <c r="B691" s="114">
        <f>IF(DESIGN!O762&gt;0,DESIGN!K762,0)</f>
        <v>0</v>
      </c>
      <c r="G691" s="114">
        <f>IF(DESIGN!G762&gt;0,DESIGN!C762*DESIGN!D762,0)</f>
        <v>0</v>
      </c>
      <c r="H691" s="114">
        <f>IF(DESIGN!O762&gt;0,DESIGN!K762*DESIGN!L762,0)</f>
        <v>0</v>
      </c>
    </row>
    <row r="692" spans="1:8" x14ac:dyDescent="0.25">
      <c r="A692" s="114">
        <f>IF(DESIGN!G763&gt;0,DESIGN!C763,0)</f>
        <v>0</v>
      </c>
      <c r="B692" s="114">
        <f>IF(DESIGN!O763&gt;0,DESIGN!K763,0)</f>
        <v>0</v>
      </c>
      <c r="G692" s="114">
        <f>IF(DESIGN!G763&gt;0,DESIGN!C763*DESIGN!D763,0)</f>
        <v>0</v>
      </c>
      <c r="H692" s="114">
        <f>IF(DESIGN!O763&gt;0,DESIGN!K763*DESIGN!L763,0)</f>
        <v>0</v>
      </c>
    </row>
    <row r="693" spans="1:8" x14ac:dyDescent="0.25">
      <c r="A693" s="114">
        <f>IF(DESIGN!G764&gt;0,DESIGN!C764,0)</f>
        <v>0</v>
      </c>
      <c r="B693" s="114">
        <f>IF(DESIGN!O764&gt;0,DESIGN!K764,0)</f>
        <v>0</v>
      </c>
      <c r="G693" s="114">
        <f>IF(DESIGN!G764&gt;0,DESIGN!C764*DESIGN!D764,0)</f>
        <v>0</v>
      </c>
      <c r="H693" s="114">
        <f>IF(DESIGN!O764&gt;0,DESIGN!K764*DESIGN!L764,0)</f>
        <v>0</v>
      </c>
    </row>
    <row r="694" spans="1:8" x14ac:dyDescent="0.25">
      <c r="A694" s="114">
        <f>IF(DESIGN!G765&gt;0,DESIGN!C765,0)</f>
        <v>0</v>
      </c>
      <c r="B694" s="114">
        <f>IF(DESIGN!O765&gt;0,DESIGN!K765,0)</f>
        <v>0</v>
      </c>
      <c r="G694" s="114">
        <f>IF(DESIGN!G765&gt;0,DESIGN!C765*DESIGN!D765,0)</f>
        <v>0</v>
      </c>
      <c r="H694" s="114">
        <f>IF(DESIGN!O765&gt;0,DESIGN!K765*DESIGN!L765,0)</f>
        <v>0</v>
      </c>
    </row>
    <row r="695" spans="1:8" x14ac:dyDescent="0.25">
      <c r="A695" s="114">
        <f>IF(DESIGN!G766&gt;0,DESIGN!C766,0)</f>
        <v>0</v>
      </c>
      <c r="B695" s="114">
        <f>IF(DESIGN!O766&gt;0,DESIGN!K766,0)</f>
        <v>0</v>
      </c>
      <c r="G695" s="114">
        <f>IF(DESIGN!G766&gt;0,DESIGN!C766*DESIGN!D766,0)</f>
        <v>0</v>
      </c>
      <c r="H695" s="114">
        <f>IF(DESIGN!O766&gt;0,DESIGN!K766*DESIGN!L766,0)</f>
        <v>0</v>
      </c>
    </row>
    <row r="696" spans="1:8" x14ac:dyDescent="0.25">
      <c r="A696" s="114">
        <f>IF(DESIGN!G767&gt;0,DESIGN!C767,0)</f>
        <v>0</v>
      </c>
      <c r="B696" s="114">
        <f>IF(DESIGN!O767&gt;0,DESIGN!K767,0)</f>
        <v>0</v>
      </c>
      <c r="G696" s="114">
        <f>IF(DESIGN!G767&gt;0,DESIGN!C767*DESIGN!D767,0)</f>
        <v>0</v>
      </c>
      <c r="H696" s="114">
        <f>IF(DESIGN!O767&gt;0,DESIGN!K767*DESIGN!L767,0)</f>
        <v>0</v>
      </c>
    </row>
    <row r="697" spans="1:8" x14ac:dyDescent="0.25">
      <c r="A697" s="114">
        <f>IF(DESIGN!G768&gt;0,DESIGN!C768,0)</f>
        <v>0</v>
      </c>
      <c r="B697" s="114">
        <f>IF(DESIGN!O768&gt;0,DESIGN!K768,0)</f>
        <v>0</v>
      </c>
      <c r="G697" s="114">
        <f>IF(DESIGN!G768&gt;0,DESIGN!C768*DESIGN!D768,0)</f>
        <v>0</v>
      </c>
      <c r="H697" s="114">
        <f>IF(DESIGN!O768&gt;0,DESIGN!K768*DESIGN!L768,0)</f>
        <v>0</v>
      </c>
    </row>
    <row r="698" spans="1:8" x14ac:dyDescent="0.25">
      <c r="A698" s="114">
        <f>IF(DESIGN!G769&gt;0,DESIGN!C769,0)</f>
        <v>0</v>
      </c>
      <c r="B698" s="114">
        <f>IF(DESIGN!O769&gt;0,DESIGN!K769,0)</f>
        <v>0</v>
      </c>
      <c r="G698" s="114">
        <f>IF(DESIGN!G769&gt;0,DESIGN!C769*DESIGN!D769,0)</f>
        <v>0</v>
      </c>
      <c r="H698" s="114">
        <f>IF(DESIGN!O769&gt;0,DESIGN!K769*DESIGN!L769,0)</f>
        <v>0</v>
      </c>
    </row>
    <row r="699" spans="1:8" x14ac:dyDescent="0.25">
      <c r="A699" s="114">
        <f>IF(DESIGN!G770&gt;0,DESIGN!C770,0)</f>
        <v>0</v>
      </c>
      <c r="B699" s="114">
        <f>IF(DESIGN!O770&gt;0,DESIGN!K770,0)</f>
        <v>0</v>
      </c>
      <c r="G699" s="114">
        <f>IF(DESIGN!G770&gt;0,DESIGN!C770*DESIGN!D770,0)</f>
        <v>0</v>
      </c>
      <c r="H699" s="114">
        <f>IF(DESIGN!O770&gt;0,DESIGN!K770*DESIGN!L770,0)</f>
        <v>0</v>
      </c>
    </row>
    <row r="700" spans="1:8" x14ac:dyDescent="0.25">
      <c r="A700" s="114">
        <f>IF(DESIGN!G771&gt;0,DESIGN!C771,0)</f>
        <v>0</v>
      </c>
      <c r="B700" s="114">
        <f>IF(DESIGN!O771&gt;0,DESIGN!K771,0)</f>
        <v>0</v>
      </c>
      <c r="G700" s="114">
        <f>IF(DESIGN!G771&gt;0,DESIGN!C771*DESIGN!D771,0)</f>
        <v>0</v>
      </c>
      <c r="H700" s="114">
        <f>IF(DESIGN!O771&gt;0,DESIGN!K771*DESIGN!L771,0)</f>
        <v>0</v>
      </c>
    </row>
    <row r="701" spans="1:8" x14ac:dyDescent="0.25">
      <c r="A701" s="114">
        <f>IF(DESIGN!G772&gt;0,DESIGN!C772,0)</f>
        <v>0</v>
      </c>
      <c r="B701" s="114">
        <f>IF(DESIGN!O772&gt;0,DESIGN!K772,0)</f>
        <v>0</v>
      </c>
      <c r="G701" s="114">
        <f>IF(DESIGN!G772&gt;0,DESIGN!C772*DESIGN!D772,0)</f>
        <v>0</v>
      </c>
      <c r="H701" s="114">
        <f>IF(DESIGN!O772&gt;0,DESIGN!K772*DESIGN!L772,0)</f>
        <v>0</v>
      </c>
    </row>
    <row r="702" spans="1:8" x14ac:dyDescent="0.25">
      <c r="A702" s="114">
        <f>IF(DESIGN!G773&gt;0,DESIGN!C773,0)</f>
        <v>0</v>
      </c>
      <c r="B702" s="114">
        <f>IF(DESIGN!O773&gt;0,DESIGN!K773,0)</f>
        <v>0</v>
      </c>
      <c r="G702" s="114">
        <f>IF(DESIGN!G773&gt;0,DESIGN!C773*DESIGN!D773,0)</f>
        <v>0</v>
      </c>
      <c r="H702" s="114">
        <f>IF(DESIGN!O773&gt;0,DESIGN!K773*DESIGN!L773,0)</f>
        <v>0</v>
      </c>
    </row>
    <row r="703" spans="1:8" x14ac:dyDescent="0.25">
      <c r="A703" s="114">
        <f>IF(DESIGN!G774&gt;0,DESIGN!C774,0)</f>
        <v>0</v>
      </c>
      <c r="B703" s="114">
        <f>IF(DESIGN!O774&gt;0,DESIGN!K774,0)</f>
        <v>0</v>
      </c>
      <c r="G703" s="114">
        <f>IF(DESIGN!G774&gt;0,DESIGN!C774*DESIGN!D774,0)</f>
        <v>0</v>
      </c>
      <c r="H703" s="114">
        <f>IF(DESIGN!O774&gt;0,DESIGN!K774*DESIGN!L774,0)</f>
        <v>0</v>
      </c>
    </row>
    <row r="704" spans="1:8" x14ac:dyDescent="0.25">
      <c r="A704" s="114">
        <f>IF(DESIGN!G775&gt;0,DESIGN!C775,0)</f>
        <v>0</v>
      </c>
      <c r="B704" s="114">
        <f>IF(DESIGN!O775&gt;0,DESIGN!K775,0)</f>
        <v>0</v>
      </c>
      <c r="G704" s="114">
        <f>IF(DESIGN!G775&gt;0,DESIGN!C775*DESIGN!D775,0)</f>
        <v>0</v>
      </c>
      <c r="H704" s="114">
        <f>IF(DESIGN!O775&gt;0,DESIGN!K775*DESIGN!L775,0)</f>
        <v>0</v>
      </c>
    </row>
    <row r="705" spans="1:8" x14ac:dyDescent="0.25">
      <c r="A705" s="114">
        <f>IF(DESIGN!G776&gt;0,DESIGN!C776,0)</f>
        <v>0</v>
      </c>
      <c r="B705" s="114">
        <f>IF(DESIGN!O776&gt;0,DESIGN!K776,0)</f>
        <v>0</v>
      </c>
      <c r="G705" s="114">
        <f>IF(DESIGN!G776&gt;0,DESIGN!C776*DESIGN!D776,0)</f>
        <v>0</v>
      </c>
      <c r="H705" s="114">
        <f>IF(DESIGN!O776&gt;0,DESIGN!K776*DESIGN!L776,0)</f>
        <v>0</v>
      </c>
    </row>
    <row r="706" spans="1:8" x14ac:dyDescent="0.25">
      <c r="A706" s="114">
        <f>IF(DESIGN!G777&gt;0,DESIGN!C777,0)</f>
        <v>0</v>
      </c>
      <c r="B706" s="114">
        <f>IF(DESIGN!O777&gt;0,DESIGN!K777,0)</f>
        <v>0</v>
      </c>
      <c r="G706" s="114">
        <f>IF(DESIGN!G777&gt;0,DESIGN!C777*DESIGN!D777,0)</f>
        <v>0</v>
      </c>
      <c r="H706" s="114">
        <f>IF(DESIGN!O777&gt;0,DESIGN!K777*DESIGN!L777,0)</f>
        <v>0</v>
      </c>
    </row>
    <row r="707" spans="1:8" x14ac:dyDescent="0.25">
      <c r="A707" s="114">
        <f>IF(DESIGN!G778&gt;0,DESIGN!C778,0)</f>
        <v>0</v>
      </c>
      <c r="B707" s="114">
        <f>IF(DESIGN!O778&gt;0,DESIGN!K778,0)</f>
        <v>0</v>
      </c>
      <c r="G707" s="114">
        <f>IF(DESIGN!G778&gt;0,DESIGN!C778*DESIGN!D778,0)</f>
        <v>0</v>
      </c>
      <c r="H707" s="114">
        <f>IF(DESIGN!O778&gt;0,DESIGN!K778*DESIGN!L778,0)</f>
        <v>0</v>
      </c>
    </row>
    <row r="708" spans="1:8" x14ac:dyDescent="0.25">
      <c r="A708" s="114">
        <f>IF(DESIGN!G779&gt;0,DESIGN!C779,0)</f>
        <v>0</v>
      </c>
      <c r="B708" s="114">
        <f>IF(DESIGN!O779&gt;0,DESIGN!K779,0)</f>
        <v>0</v>
      </c>
      <c r="G708" s="114">
        <f>IF(DESIGN!G779&gt;0,DESIGN!C779*DESIGN!D779,0)</f>
        <v>0</v>
      </c>
      <c r="H708" s="114">
        <f>IF(DESIGN!O779&gt;0,DESIGN!K779*DESIGN!L779,0)</f>
        <v>0</v>
      </c>
    </row>
    <row r="709" spans="1:8" x14ac:dyDescent="0.25">
      <c r="A709" s="114">
        <f>IF(DESIGN!G780&gt;0,DESIGN!C780,0)</f>
        <v>0</v>
      </c>
      <c r="B709" s="114">
        <f>IF(DESIGN!O780&gt;0,DESIGN!K780,0)</f>
        <v>0</v>
      </c>
      <c r="G709" s="114">
        <f>IF(DESIGN!G780&gt;0,DESIGN!C780*DESIGN!D780,0)</f>
        <v>0</v>
      </c>
      <c r="H709" s="114">
        <f>IF(DESIGN!O780&gt;0,DESIGN!K780*DESIGN!L780,0)</f>
        <v>0</v>
      </c>
    </row>
    <row r="710" spans="1:8" x14ac:dyDescent="0.25">
      <c r="A710" s="114">
        <f>IF(DESIGN!G781&gt;0,DESIGN!C781,0)</f>
        <v>0</v>
      </c>
      <c r="B710" s="114">
        <f>IF(DESIGN!O781&gt;0,DESIGN!K781,0)</f>
        <v>0</v>
      </c>
      <c r="G710" s="114">
        <f>IF(DESIGN!G781&gt;0,DESIGN!C781*DESIGN!D781,0)</f>
        <v>0</v>
      </c>
      <c r="H710" s="114">
        <f>IF(DESIGN!O781&gt;0,DESIGN!K781*DESIGN!L781,0)</f>
        <v>0</v>
      </c>
    </row>
    <row r="711" spans="1:8" x14ac:dyDescent="0.25">
      <c r="A711" s="114">
        <f>IF(DESIGN!G782&gt;0,DESIGN!C782,0)</f>
        <v>0</v>
      </c>
      <c r="B711" s="114">
        <f>IF(DESIGN!O782&gt;0,DESIGN!K782,0)</f>
        <v>0</v>
      </c>
      <c r="G711" s="114">
        <f>IF(DESIGN!G782&gt;0,DESIGN!C782*DESIGN!D782,0)</f>
        <v>0</v>
      </c>
      <c r="H711" s="114">
        <f>IF(DESIGN!O782&gt;0,DESIGN!K782*DESIGN!L782,0)</f>
        <v>0</v>
      </c>
    </row>
    <row r="712" spans="1:8" x14ac:dyDescent="0.25">
      <c r="A712" s="114">
        <f>IF(DESIGN!G783&gt;0,DESIGN!C783,0)</f>
        <v>0</v>
      </c>
      <c r="B712" s="114">
        <f>IF(DESIGN!O783&gt;0,DESIGN!K783,0)</f>
        <v>0</v>
      </c>
      <c r="G712" s="114">
        <f>IF(DESIGN!G783&gt;0,DESIGN!C783*DESIGN!D783,0)</f>
        <v>0</v>
      </c>
      <c r="H712" s="114">
        <f>IF(DESIGN!O783&gt;0,DESIGN!K783*DESIGN!L783,0)</f>
        <v>0</v>
      </c>
    </row>
    <row r="713" spans="1:8" x14ac:dyDescent="0.25">
      <c r="A713" s="114">
        <f>IF(DESIGN!G784&gt;0,DESIGN!C784,0)</f>
        <v>0</v>
      </c>
      <c r="B713" s="114">
        <f>IF(DESIGN!O784&gt;0,DESIGN!K784,0)</f>
        <v>0</v>
      </c>
      <c r="G713" s="114">
        <f>IF(DESIGN!G784&gt;0,DESIGN!C784*DESIGN!D784,0)</f>
        <v>0</v>
      </c>
      <c r="H713" s="114">
        <f>IF(DESIGN!O784&gt;0,DESIGN!K784*DESIGN!L784,0)</f>
        <v>0</v>
      </c>
    </row>
    <row r="714" spans="1:8" x14ac:dyDescent="0.25">
      <c r="A714" s="114">
        <f>IF(DESIGN!G785&gt;0,DESIGN!C785,0)</f>
        <v>0</v>
      </c>
      <c r="B714" s="114">
        <f>IF(DESIGN!O785&gt;0,DESIGN!K785,0)</f>
        <v>0</v>
      </c>
      <c r="G714" s="114">
        <f>IF(DESIGN!G785&gt;0,DESIGN!C785*DESIGN!D785,0)</f>
        <v>0</v>
      </c>
      <c r="H714" s="114">
        <f>IF(DESIGN!O785&gt;0,DESIGN!K785*DESIGN!L785,0)</f>
        <v>0</v>
      </c>
    </row>
    <row r="715" spans="1:8" x14ac:dyDescent="0.25">
      <c r="A715" s="114">
        <f>IF(DESIGN!G786&gt;0,DESIGN!C786,0)</f>
        <v>0</v>
      </c>
      <c r="B715" s="114">
        <f>IF(DESIGN!O786&gt;0,DESIGN!K786,0)</f>
        <v>0</v>
      </c>
      <c r="G715" s="114">
        <f>IF(DESIGN!G786&gt;0,DESIGN!C786*DESIGN!D786,0)</f>
        <v>0</v>
      </c>
      <c r="H715" s="114">
        <f>IF(DESIGN!O786&gt;0,DESIGN!K786*DESIGN!L786,0)</f>
        <v>0</v>
      </c>
    </row>
    <row r="716" spans="1:8" x14ac:dyDescent="0.25">
      <c r="A716" s="114">
        <f>IF(DESIGN!G787&gt;0,DESIGN!C787,0)</f>
        <v>0</v>
      </c>
      <c r="B716" s="114">
        <f>IF(DESIGN!O787&gt;0,DESIGN!K787,0)</f>
        <v>0</v>
      </c>
      <c r="G716" s="114">
        <f>IF(DESIGN!G787&gt;0,DESIGN!C787*DESIGN!D787,0)</f>
        <v>0</v>
      </c>
      <c r="H716" s="114">
        <f>IF(DESIGN!O787&gt;0,DESIGN!K787*DESIGN!L787,0)</f>
        <v>0</v>
      </c>
    </row>
    <row r="717" spans="1:8" x14ac:dyDescent="0.25">
      <c r="A717" s="114">
        <f>IF(DESIGN!G788&gt;0,DESIGN!C788,0)</f>
        <v>0</v>
      </c>
      <c r="B717" s="114">
        <f>IF(DESIGN!O788&gt;0,DESIGN!K788,0)</f>
        <v>0</v>
      </c>
      <c r="G717" s="114">
        <f>IF(DESIGN!G788&gt;0,DESIGN!C788*DESIGN!D788,0)</f>
        <v>0</v>
      </c>
      <c r="H717" s="114">
        <f>IF(DESIGN!O788&gt;0,DESIGN!K788*DESIGN!L788,0)</f>
        <v>0</v>
      </c>
    </row>
    <row r="718" spans="1:8" x14ac:dyDescent="0.25">
      <c r="A718" s="114">
        <f>IF(DESIGN!G789&gt;0,DESIGN!C789,0)</f>
        <v>0</v>
      </c>
      <c r="B718" s="114">
        <f>IF(DESIGN!O789&gt;0,DESIGN!K789,0)</f>
        <v>0</v>
      </c>
      <c r="G718" s="114">
        <f>IF(DESIGN!G789&gt;0,DESIGN!C789*DESIGN!D789,0)</f>
        <v>0</v>
      </c>
      <c r="H718" s="114">
        <f>IF(DESIGN!O789&gt;0,DESIGN!K789*DESIGN!L789,0)</f>
        <v>0</v>
      </c>
    </row>
    <row r="719" spans="1:8" x14ac:dyDescent="0.25">
      <c r="A719" s="114">
        <f>IF(DESIGN!G790&gt;0,DESIGN!C790,0)</f>
        <v>0</v>
      </c>
      <c r="B719" s="114">
        <f>IF(DESIGN!O790&gt;0,DESIGN!K790,0)</f>
        <v>0</v>
      </c>
      <c r="G719" s="114">
        <f>IF(DESIGN!G790&gt;0,DESIGN!C790*DESIGN!D790,0)</f>
        <v>0</v>
      </c>
      <c r="H719" s="114">
        <f>IF(DESIGN!O790&gt;0,DESIGN!K790*DESIGN!L790,0)</f>
        <v>0</v>
      </c>
    </row>
    <row r="720" spans="1:8" x14ac:dyDescent="0.25">
      <c r="A720" s="114">
        <f>IF(DESIGN!G791&gt;0,DESIGN!C791,0)</f>
        <v>0</v>
      </c>
      <c r="B720" s="114">
        <f>IF(DESIGN!O791&gt;0,DESIGN!K791,0)</f>
        <v>0</v>
      </c>
      <c r="G720" s="114">
        <f>IF(DESIGN!G791&gt;0,DESIGN!C791*DESIGN!D791,0)</f>
        <v>0</v>
      </c>
      <c r="H720" s="114">
        <f>IF(DESIGN!O791&gt;0,DESIGN!K791*DESIGN!L791,0)</f>
        <v>0</v>
      </c>
    </row>
    <row r="721" spans="1:8" x14ac:dyDescent="0.25">
      <c r="A721" s="114">
        <f>IF(DESIGN!G792&gt;0,DESIGN!C792,0)</f>
        <v>0</v>
      </c>
      <c r="B721" s="114">
        <f>IF(DESIGN!O792&gt;0,DESIGN!K792,0)</f>
        <v>0</v>
      </c>
      <c r="G721" s="114">
        <f>IF(DESIGN!G792&gt;0,DESIGN!C792*DESIGN!D792,0)</f>
        <v>0</v>
      </c>
      <c r="H721" s="114">
        <f>IF(DESIGN!O792&gt;0,DESIGN!K792*DESIGN!L792,0)</f>
        <v>0</v>
      </c>
    </row>
    <row r="722" spans="1:8" x14ac:dyDescent="0.25">
      <c r="A722" s="114">
        <f>IF(DESIGN!G793&gt;0,DESIGN!C793,0)</f>
        <v>0</v>
      </c>
      <c r="B722" s="114">
        <f>IF(DESIGN!O793&gt;0,DESIGN!K793,0)</f>
        <v>0</v>
      </c>
      <c r="G722" s="114">
        <f>IF(DESIGN!G793&gt;0,DESIGN!C793*DESIGN!D793,0)</f>
        <v>0</v>
      </c>
      <c r="H722" s="114">
        <f>IF(DESIGN!O793&gt;0,DESIGN!K793*DESIGN!L793,0)</f>
        <v>0</v>
      </c>
    </row>
    <row r="723" spans="1:8" x14ac:dyDescent="0.25">
      <c r="A723" s="114">
        <f>IF(DESIGN!G794&gt;0,DESIGN!C794,0)</f>
        <v>0</v>
      </c>
      <c r="B723" s="114">
        <f>IF(DESIGN!O794&gt;0,DESIGN!K794,0)</f>
        <v>0</v>
      </c>
      <c r="G723" s="114">
        <f>IF(DESIGN!G794&gt;0,DESIGN!C794*DESIGN!D794,0)</f>
        <v>0</v>
      </c>
      <c r="H723" s="114">
        <f>IF(DESIGN!O794&gt;0,DESIGN!K794*DESIGN!L794,0)</f>
        <v>0</v>
      </c>
    </row>
    <row r="724" spans="1:8" x14ac:dyDescent="0.25">
      <c r="A724" s="114">
        <f>IF(DESIGN!G795&gt;0,DESIGN!C795,0)</f>
        <v>0</v>
      </c>
      <c r="B724" s="114">
        <f>IF(DESIGN!O795&gt;0,DESIGN!K795,0)</f>
        <v>0</v>
      </c>
      <c r="G724" s="114">
        <f>IF(DESIGN!G795&gt;0,DESIGN!C795*DESIGN!D795,0)</f>
        <v>0</v>
      </c>
      <c r="H724" s="114">
        <f>IF(DESIGN!O795&gt;0,DESIGN!K795*DESIGN!L795,0)</f>
        <v>0</v>
      </c>
    </row>
    <row r="725" spans="1:8" x14ac:dyDescent="0.25">
      <c r="A725" s="114">
        <f>IF(DESIGN!G796&gt;0,DESIGN!C796,0)</f>
        <v>0</v>
      </c>
      <c r="B725" s="114">
        <f>IF(DESIGN!O796&gt;0,DESIGN!K796,0)</f>
        <v>0</v>
      </c>
      <c r="G725" s="114">
        <f>IF(DESIGN!G796&gt;0,DESIGN!C796*DESIGN!D796,0)</f>
        <v>0</v>
      </c>
      <c r="H725" s="114">
        <f>IF(DESIGN!O796&gt;0,DESIGN!K796*DESIGN!L796,0)</f>
        <v>0</v>
      </c>
    </row>
    <row r="726" spans="1:8" x14ac:dyDescent="0.25">
      <c r="A726" s="114">
        <f>IF(DESIGN!G797&gt;0,DESIGN!C797,0)</f>
        <v>0</v>
      </c>
      <c r="B726" s="114">
        <f>IF(DESIGN!O797&gt;0,DESIGN!K797,0)</f>
        <v>0</v>
      </c>
      <c r="G726" s="114">
        <f>IF(DESIGN!G797&gt;0,DESIGN!C797*DESIGN!D797,0)</f>
        <v>0</v>
      </c>
      <c r="H726" s="114">
        <f>IF(DESIGN!O797&gt;0,DESIGN!K797*DESIGN!L797,0)</f>
        <v>0</v>
      </c>
    </row>
    <row r="727" spans="1:8" x14ac:dyDescent="0.25">
      <c r="A727" s="114">
        <f>IF(DESIGN!G798&gt;0,DESIGN!C798,0)</f>
        <v>0</v>
      </c>
      <c r="B727" s="114">
        <f>IF(DESIGN!O798&gt;0,DESIGN!K798,0)</f>
        <v>0</v>
      </c>
      <c r="G727" s="114">
        <f>IF(DESIGN!G798&gt;0,DESIGN!C798*DESIGN!D798,0)</f>
        <v>0</v>
      </c>
      <c r="H727" s="114">
        <f>IF(DESIGN!O798&gt;0,DESIGN!K798*DESIGN!L798,0)</f>
        <v>0</v>
      </c>
    </row>
    <row r="728" spans="1:8" x14ac:dyDescent="0.25">
      <c r="A728" s="114">
        <f>IF(DESIGN!G799&gt;0,DESIGN!C799,0)</f>
        <v>0</v>
      </c>
      <c r="B728" s="114">
        <f>IF(DESIGN!O799&gt;0,DESIGN!K799,0)</f>
        <v>0</v>
      </c>
      <c r="G728" s="114">
        <f>IF(DESIGN!G799&gt;0,DESIGN!C799*DESIGN!D799,0)</f>
        <v>0</v>
      </c>
      <c r="H728" s="114">
        <f>IF(DESIGN!O799&gt;0,DESIGN!K799*DESIGN!L799,0)</f>
        <v>0</v>
      </c>
    </row>
    <row r="729" spans="1:8" x14ac:dyDescent="0.25">
      <c r="A729" s="114">
        <f>IF(DESIGN!G800&gt;0,DESIGN!C800,0)</f>
        <v>0</v>
      </c>
      <c r="B729" s="114">
        <f>IF(DESIGN!O800&gt;0,DESIGN!K800,0)</f>
        <v>0</v>
      </c>
      <c r="G729" s="114">
        <f>IF(DESIGN!G800&gt;0,DESIGN!C800*DESIGN!D800,0)</f>
        <v>0</v>
      </c>
      <c r="H729" s="114">
        <f>IF(DESIGN!O800&gt;0,DESIGN!K800*DESIGN!L800,0)</f>
        <v>0</v>
      </c>
    </row>
    <row r="730" spans="1:8" x14ac:dyDescent="0.25">
      <c r="A730" s="114">
        <f>IF(DESIGN!G801&gt;0,DESIGN!C801,0)</f>
        <v>0</v>
      </c>
      <c r="B730" s="114">
        <f>IF(DESIGN!O801&gt;0,DESIGN!K801,0)</f>
        <v>0</v>
      </c>
      <c r="G730" s="114">
        <f>IF(DESIGN!G801&gt;0,DESIGN!C801*DESIGN!D801,0)</f>
        <v>0</v>
      </c>
      <c r="H730" s="114">
        <f>IF(DESIGN!O801&gt;0,DESIGN!K801*DESIGN!L801,0)</f>
        <v>0</v>
      </c>
    </row>
    <row r="731" spans="1:8" x14ac:dyDescent="0.25">
      <c r="A731" s="114">
        <f>IF(DESIGN!G802&gt;0,DESIGN!C802,0)</f>
        <v>0</v>
      </c>
      <c r="B731" s="114">
        <f>IF(DESIGN!O802&gt;0,DESIGN!K802,0)</f>
        <v>0</v>
      </c>
      <c r="G731" s="114">
        <f>IF(DESIGN!G802&gt;0,DESIGN!C802*DESIGN!D802,0)</f>
        <v>0</v>
      </c>
      <c r="H731" s="114">
        <f>IF(DESIGN!O802&gt;0,DESIGN!K802*DESIGN!L802,0)</f>
        <v>0</v>
      </c>
    </row>
    <row r="732" spans="1:8" x14ac:dyDescent="0.25">
      <c r="A732" s="114">
        <f>IF(DESIGN!G803&gt;0,DESIGN!C803,0)</f>
        <v>0</v>
      </c>
      <c r="B732" s="114">
        <f>IF(DESIGN!O803&gt;0,DESIGN!K803,0)</f>
        <v>0</v>
      </c>
      <c r="G732" s="114">
        <f>IF(DESIGN!G803&gt;0,DESIGN!C803*DESIGN!D803,0)</f>
        <v>0</v>
      </c>
      <c r="H732" s="114">
        <f>IF(DESIGN!O803&gt;0,DESIGN!K803*DESIGN!L803,0)</f>
        <v>0</v>
      </c>
    </row>
    <row r="733" spans="1:8" x14ac:dyDescent="0.25">
      <c r="A733" s="114">
        <f>IF(DESIGN!G804&gt;0,DESIGN!C804,0)</f>
        <v>0</v>
      </c>
      <c r="B733" s="114">
        <f>IF(DESIGN!O804&gt;0,DESIGN!K804,0)</f>
        <v>0</v>
      </c>
      <c r="G733" s="114">
        <f>IF(DESIGN!G804&gt;0,DESIGN!C804*DESIGN!D804,0)</f>
        <v>0</v>
      </c>
      <c r="H733" s="114">
        <f>IF(DESIGN!O804&gt;0,DESIGN!K804*DESIGN!L804,0)</f>
        <v>0</v>
      </c>
    </row>
    <row r="734" spans="1:8" x14ac:dyDescent="0.25">
      <c r="A734" s="114">
        <f>IF(DESIGN!G805&gt;0,DESIGN!C805,0)</f>
        <v>0</v>
      </c>
      <c r="B734" s="114">
        <f>IF(DESIGN!O805&gt;0,DESIGN!K805,0)</f>
        <v>0</v>
      </c>
      <c r="G734" s="114">
        <f>IF(DESIGN!G805&gt;0,DESIGN!C805*DESIGN!D805,0)</f>
        <v>0</v>
      </c>
      <c r="H734" s="114">
        <f>IF(DESIGN!O805&gt;0,DESIGN!K805*DESIGN!L805,0)</f>
        <v>0</v>
      </c>
    </row>
    <row r="735" spans="1:8" x14ac:dyDescent="0.25">
      <c r="A735" s="114">
        <f>IF(DESIGN!G806&gt;0,DESIGN!C806,0)</f>
        <v>0</v>
      </c>
      <c r="B735" s="114">
        <f>IF(DESIGN!O806&gt;0,DESIGN!K806,0)</f>
        <v>0</v>
      </c>
      <c r="G735" s="114">
        <f>IF(DESIGN!G806&gt;0,DESIGN!C806*DESIGN!D806,0)</f>
        <v>0</v>
      </c>
      <c r="H735" s="114">
        <f>IF(DESIGN!O806&gt;0,DESIGN!K806*DESIGN!L806,0)</f>
        <v>0</v>
      </c>
    </row>
    <row r="736" spans="1:8" x14ac:dyDescent="0.25">
      <c r="A736" s="114">
        <f>IF(DESIGN!G807&gt;0,DESIGN!C807,0)</f>
        <v>0</v>
      </c>
      <c r="B736" s="114">
        <f>IF(DESIGN!O807&gt;0,DESIGN!K807,0)</f>
        <v>0</v>
      </c>
      <c r="G736" s="114">
        <f>IF(DESIGN!G807&gt;0,DESIGN!C807*DESIGN!D807,0)</f>
        <v>0</v>
      </c>
      <c r="H736" s="114">
        <f>IF(DESIGN!O807&gt;0,DESIGN!K807*DESIGN!L807,0)</f>
        <v>0</v>
      </c>
    </row>
    <row r="737" spans="1:8" x14ac:dyDescent="0.25">
      <c r="A737" s="114">
        <f>IF(DESIGN!G808&gt;0,DESIGN!C808,0)</f>
        <v>0</v>
      </c>
      <c r="B737" s="114">
        <f>IF(DESIGN!O808&gt;0,DESIGN!K808,0)</f>
        <v>0</v>
      </c>
      <c r="G737" s="114">
        <f>IF(DESIGN!G808&gt;0,DESIGN!C808*DESIGN!D808,0)</f>
        <v>0</v>
      </c>
      <c r="H737" s="114">
        <f>IF(DESIGN!O808&gt;0,DESIGN!K808*DESIGN!L808,0)</f>
        <v>0</v>
      </c>
    </row>
    <row r="738" spans="1:8" x14ac:dyDescent="0.25">
      <c r="A738" s="114">
        <f>IF(DESIGN!G809&gt;0,DESIGN!C809,0)</f>
        <v>0</v>
      </c>
      <c r="B738" s="114">
        <f>IF(DESIGN!O809&gt;0,DESIGN!K809,0)</f>
        <v>0</v>
      </c>
      <c r="G738" s="114">
        <f>IF(DESIGN!G809&gt;0,DESIGN!C809*DESIGN!D809,0)</f>
        <v>0</v>
      </c>
      <c r="H738" s="114">
        <f>IF(DESIGN!O809&gt;0,DESIGN!K809*DESIGN!L809,0)</f>
        <v>0</v>
      </c>
    </row>
    <row r="739" spans="1:8" x14ac:dyDescent="0.25">
      <c r="A739" s="114">
        <f>IF(DESIGN!G810&gt;0,DESIGN!C810,0)</f>
        <v>0</v>
      </c>
      <c r="B739" s="114">
        <f>IF(DESIGN!O810&gt;0,DESIGN!K810,0)</f>
        <v>0</v>
      </c>
      <c r="G739" s="114">
        <f>IF(DESIGN!G810&gt;0,DESIGN!C810*DESIGN!D810,0)</f>
        <v>0</v>
      </c>
      <c r="H739" s="114">
        <f>IF(DESIGN!O810&gt;0,DESIGN!K810*DESIGN!L810,0)</f>
        <v>0</v>
      </c>
    </row>
    <row r="740" spans="1:8" x14ac:dyDescent="0.25">
      <c r="A740" s="114">
        <f>IF(DESIGN!G811&gt;0,DESIGN!C811,0)</f>
        <v>0</v>
      </c>
      <c r="B740" s="114">
        <f>IF(DESIGN!O811&gt;0,DESIGN!K811,0)</f>
        <v>0</v>
      </c>
      <c r="G740" s="114">
        <f>IF(DESIGN!G811&gt;0,DESIGN!C811*DESIGN!D811,0)</f>
        <v>0</v>
      </c>
      <c r="H740" s="114">
        <f>IF(DESIGN!O811&gt;0,DESIGN!K811*DESIGN!L811,0)</f>
        <v>0</v>
      </c>
    </row>
    <row r="741" spans="1:8" x14ac:dyDescent="0.25">
      <c r="A741" s="114">
        <f>IF(DESIGN!G812&gt;0,DESIGN!C812,0)</f>
        <v>0</v>
      </c>
      <c r="B741" s="114">
        <f>IF(DESIGN!O812&gt;0,DESIGN!K812,0)</f>
        <v>0</v>
      </c>
      <c r="G741" s="114">
        <f>IF(DESIGN!G812&gt;0,DESIGN!C812*DESIGN!D812,0)</f>
        <v>0</v>
      </c>
      <c r="H741" s="114">
        <f>IF(DESIGN!O812&gt;0,DESIGN!K812*DESIGN!L812,0)</f>
        <v>0</v>
      </c>
    </row>
    <row r="742" spans="1:8" x14ac:dyDescent="0.25">
      <c r="A742" s="114">
        <f>IF(DESIGN!G813&gt;0,DESIGN!C813,0)</f>
        <v>0</v>
      </c>
      <c r="B742" s="114">
        <f>IF(DESIGN!O813&gt;0,DESIGN!K813,0)</f>
        <v>0</v>
      </c>
      <c r="G742" s="114">
        <f>IF(DESIGN!G813&gt;0,DESIGN!C813*DESIGN!D813,0)</f>
        <v>0</v>
      </c>
      <c r="H742" s="114">
        <f>IF(DESIGN!O813&gt;0,DESIGN!K813*DESIGN!L813,0)</f>
        <v>0</v>
      </c>
    </row>
    <row r="743" spans="1:8" x14ac:dyDescent="0.25">
      <c r="A743" s="114">
        <f>IF(DESIGN!G814&gt;0,DESIGN!C814,0)</f>
        <v>0</v>
      </c>
      <c r="B743" s="114">
        <f>IF(DESIGN!O814&gt;0,DESIGN!K814,0)</f>
        <v>0</v>
      </c>
      <c r="G743" s="114">
        <f>IF(DESIGN!G814&gt;0,DESIGN!C814*DESIGN!D814,0)</f>
        <v>0</v>
      </c>
      <c r="H743" s="114">
        <f>IF(DESIGN!O814&gt;0,DESIGN!K814*DESIGN!L814,0)</f>
        <v>0</v>
      </c>
    </row>
    <row r="744" spans="1:8" x14ac:dyDescent="0.25">
      <c r="A744" s="114">
        <f>IF(DESIGN!G815&gt;0,DESIGN!C815,0)</f>
        <v>0</v>
      </c>
      <c r="B744" s="114">
        <f>IF(DESIGN!O815&gt;0,DESIGN!K815,0)</f>
        <v>0</v>
      </c>
      <c r="G744" s="114">
        <f>IF(DESIGN!G815&gt;0,DESIGN!C815*DESIGN!D815,0)</f>
        <v>0</v>
      </c>
      <c r="H744" s="114">
        <f>IF(DESIGN!O815&gt;0,DESIGN!K815*DESIGN!L815,0)</f>
        <v>0</v>
      </c>
    </row>
    <row r="745" spans="1:8" x14ac:dyDescent="0.25">
      <c r="A745" s="114">
        <f>IF(DESIGN!G816&gt;0,DESIGN!C816,0)</f>
        <v>0</v>
      </c>
      <c r="B745" s="114">
        <f>IF(DESIGN!O816&gt;0,DESIGN!K816,0)</f>
        <v>0</v>
      </c>
      <c r="G745" s="114">
        <f>IF(DESIGN!G816&gt;0,DESIGN!C816*DESIGN!D816,0)</f>
        <v>0</v>
      </c>
      <c r="H745" s="114">
        <f>IF(DESIGN!O816&gt;0,DESIGN!K816*DESIGN!L816,0)</f>
        <v>0</v>
      </c>
    </row>
    <row r="746" spans="1:8" x14ac:dyDescent="0.25">
      <c r="A746" s="114">
        <f>IF(DESIGN!G817&gt;0,DESIGN!C817,0)</f>
        <v>0</v>
      </c>
      <c r="B746" s="114">
        <f>IF(DESIGN!O817&gt;0,DESIGN!K817,0)</f>
        <v>0</v>
      </c>
      <c r="G746" s="114">
        <f>IF(DESIGN!G817&gt;0,DESIGN!C817*DESIGN!D817,0)</f>
        <v>0</v>
      </c>
      <c r="H746" s="114">
        <f>IF(DESIGN!O817&gt;0,DESIGN!K817*DESIGN!L817,0)</f>
        <v>0</v>
      </c>
    </row>
    <row r="747" spans="1:8" x14ac:dyDescent="0.25">
      <c r="A747" s="114">
        <f>IF(DESIGN!G818&gt;0,DESIGN!C818,0)</f>
        <v>0</v>
      </c>
      <c r="B747" s="114">
        <f>IF(DESIGN!O818&gt;0,DESIGN!K818,0)</f>
        <v>0</v>
      </c>
      <c r="G747" s="114">
        <f>IF(DESIGN!G818&gt;0,DESIGN!C818*DESIGN!D818,0)</f>
        <v>0</v>
      </c>
      <c r="H747" s="114">
        <f>IF(DESIGN!O818&gt;0,DESIGN!K818*DESIGN!L818,0)</f>
        <v>0</v>
      </c>
    </row>
    <row r="748" spans="1:8" x14ac:dyDescent="0.25">
      <c r="A748" s="114">
        <f>IF(DESIGN!G819&gt;0,DESIGN!C819,0)</f>
        <v>0</v>
      </c>
      <c r="B748" s="114">
        <f>IF(DESIGN!O819&gt;0,DESIGN!K819,0)</f>
        <v>0</v>
      </c>
      <c r="G748" s="114">
        <f>IF(DESIGN!G819&gt;0,DESIGN!C819*DESIGN!D819,0)</f>
        <v>0</v>
      </c>
      <c r="H748" s="114">
        <f>IF(DESIGN!O819&gt;0,DESIGN!K819*DESIGN!L819,0)</f>
        <v>0</v>
      </c>
    </row>
    <row r="749" spans="1:8" x14ac:dyDescent="0.25">
      <c r="A749" s="114">
        <f>IF(DESIGN!G820&gt;0,DESIGN!C820,0)</f>
        <v>0</v>
      </c>
      <c r="B749" s="114">
        <f>IF(DESIGN!O820&gt;0,DESIGN!K820,0)</f>
        <v>0</v>
      </c>
      <c r="G749" s="114">
        <f>IF(DESIGN!G820&gt;0,DESIGN!C820*DESIGN!D820,0)</f>
        <v>0</v>
      </c>
      <c r="H749" s="114">
        <f>IF(DESIGN!O820&gt;0,DESIGN!K820*DESIGN!L820,0)</f>
        <v>0</v>
      </c>
    </row>
    <row r="750" spans="1:8" x14ac:dyDescent="0.25">
      <c r="A750" s="114">
        <f>IF(DESIGN!G821&gt;0,DESIGN!C821,0)</f>
        <v>0</v>
      </c>
      <c r="B750" s="114">
        <f>IF(DESIGN!O821&gt;0,DESIGN!K821,0)</f>
        <v>0</v>
      </c>
      <c r="G750" s="114">
        <f>IF(DESIGN!G821&gt;0,DESIGN!C821*DESIGN!D821,0)</f>
        <v>0</v>
      </c>
      <c r="H750" s="114">
        <f>IF(DESIGN!O821&gt;0,DESIGN!K821*DESIGN!L821,0)</f>
        <v>0</v>
      </c>
    </row>
    <row r="751" spans="1:8" x14ac:dyDescent="0.25">
      <c r="A751" s="114">
        <f>IF(DESIGN!G822&gt;0,DESIGN!C822,0)</f>
        <v>0</v>
      </c>
      <c r="B751" s="114">
        <f>IF(DESIGN!O822&gt;0,DESIGN!K822,0)</f>
        <v>0</v>
      </c>
      <c r="G751" s="114">
        <f>IF(DESIGN!G822&gt;0,DESIGN!C822*DESIGN!D822,0)</f>
        <v>0</v>
      </c>
      <c r="H751" s="114">
        <f>IF(DESIGN!O822&gt;0,DESIGN!K822*DESIGN!L822,0)</f>
        <v>0</v>
      </c>
    </row>
    <row r="752" spans="1:8" x14ac:dyDescent="0.25">
      <c r="A752" s="114">
        <f>IF(DESIGN!G823&gt;0,DESIGN!C823,0)</f>
        <v>0</v>
      </c>
      <c r="B752" s="114">
        <f>IF(DESIGN!O823&gt;0,DESIGN!K823,0)</f>
        <v>0</v>
      </c>
      <c r="G752" s="114">
        <f>IF(DESIGN!G823&gt;0,DESIGN!C823*DESIGN!D823,0)</f>
        <v>0</v>
      </c>
      <c r="H752" s="114">
        <f>IF(DESIGN!O823&gt;0,DESIGN!K823*DESIGN!L823,0)</f>
        <v>0</v>
      </c>
    </row>
    <row r="753" spans="1:8" x14ac:dyDescent="0.25">
      <c r="A753" s="114">
        <f>IF(DESIGN!G824&gt;0,DESIGN!C824,0)</f>
        <v>0</v>
      </c>
      <c r="B753" s="114">
        <f>IF(DESIGN!O824&gt;0,DESIGN!K824,0)</f>
        <v>0</v>
      </c>
      <c r="G753" s="114">
        <f>IF(DESIGN!G824&gt;0,DESIGN!C824*DESIGN!D824,0)</f>
        <v>0</v>
      </c>
      <c r="H753" s="114">
        <f>IF(DESIGN!O824&gt;0,DESIGN!K824*DESIGN!L824,0)</f>
        <v>0</v>
      </c>
    </row>
    <row r="754" spans="1:8" x14ac:dyDescent="0.25">
      <c r="A754" s="114">
        <f>IF(DESIGN!G825&gt;0,DESIGN!C825,0)</f>
        <v>0</v>
      </c>
      <c r="B754" s="114">
        <f>IF(DESIGN!O825&gt;0,DESIGN!K825,0)</f>
        <v>0</v>
      </c>
      <c r="G754" s="114">
        <f>IF(DESIGN!G825&gt;0,DESIGN!C825*DESIGN!D825,0)</f>
        <v>0</v>
      </c>
      <c r="H754" s="114">
        <f>IF(DESIGN!O825&gt;0,DESIGN!K825*DESIGN!L825,0)</f>
        <v>0</v>
      </c>
    </row>
    <row r="755" spans="1:8" x14ac:dyDescent="0.25">
      <c r="A755" s="114">
        <f>IF(DESIGN!G826&gt;0,DESIGN!C826,0)</f>
        <v>0</v>
      </c>
      <c r="B755" s="114">
        <f>IF(DESIGN!O826&gt;0,DESIGN!K826,0)</f>
        <v>0</v>
      </c>
      <c r="G755" s="114">
        <f>IF(DESIGN!G826&gt;0,DESIGN!C826*DESIGN!D826,0)</f>
        <v>0</v>
      </c>
      <c r="H755" s="114">
        <f>IF(DESIGN!O826&gt;0,DESIGN!K826*DESIGN!L826,0)</f>
        <v>0</v>
      </c>
    </row>
    <row r="756" spans="1:8" x14ac:dyDescent="0.25">
      <c r="A756" s="114">
        <f>IF(DESIGN!G827&gt;0,DESIGN!C827,0)</f>
        <v>0</v>
      </c>
      <c r="B756" s="114">
        <f>IF(DESIGN!O827&gt;0,DESIGN!K827,0)</f>
        <v>0</v>
      </c>
      <c r="G756" s="114">
        <f>IF(DESIGN!G827&gt;0,DESIGN!C827*DESIGN!D827,0)</f>
        <v>0</v>
      </c>
      <c r="H756" s="114">
        <f>IF(DESIGN!O827&gt;0,DESIGN!K827*DESIGN!L827,0)</f>
        <v>0</v>
      </c>
    </row>
    <row r="757" spans="1:8" x14ac:dyDescent="0.25">
      <c r="A757" s="114">
        <f>IF(DESIGN!G828&gt;0,DESIGN!C828,0)</f>
        <v>0</v>
      </c>
      <c r="B757" s="114">
        <f>IF(DESIGN!O828&gt;0,DESIGN!K828,0)</f>
        <v>0</v>
      </c>
      <c r="G757" s="114">
        <f>IF(DESIGN!G828&gt;0,DESIGN!C828*DESIGN!D828,0)</f>
        <v>0</v>
      </c>
      <c r="H757" s="114">
        <f>IF(DESIGN!O828&gt;0,DESIGN!K828*DESIGN!L828,0)</f>
        <v>0</v>
      </c>
    </row>
    <row r="758" spans="1:8" x14ac:dyDescent="0.25">
      <c r="A758" s="114">
        <f>IF(DESIGN!G829&gt;0,DESIGN!C829,0)</f>
        <v>0</v>
      </c>
      <c r="B758" s="114">
        <f>IF(DESIGN!O829&gt;0,DESIGN!K829,0)</f>
        <v>0</v>
      </c>
      <c r="G758" s="114">
        <f>IF(DESIGN!G829&gt;0,DESIGN!C829*DESIGN!D829,0)</f>
        <v>0</v>
      </c>
      <c r="H758" s="114">
        <f>IF(DESIGN!O829&gt;0,DESIGN!K829*DESIGN!L829,0)</f>
        <v>0</v>
      </c>
    </row>
    <row r="759" spans="1:8" x14ac:dyDescent="0.25">
      <c r="A759" s="114">
        <f>IF(DESIGN!G830&gt;0,DESIGN!C830,0)</f>
        <v>0</v>
      </c>
      <c r="B759" s="114">
        <f>IF(DESIGN!O830&gt;0,DESIGN!K830,0)</f>
        <v>0</v>
      </c>
      <c r="G759" s="114">
        <f>IF(DESIGN!G830&gt;0,DESIGN!C830*DESIGN!D830,0)</f>
        <v>0</v>
      </c>
      <c r="H759" s="114">
        <f>IF(DESIGN!O830&gt;0,DESIGN!K830*DESIGN!L830,0)</f>
        <v>0</v>
      </c>
    </row>
    <row r="760" spans="1:8" x14ac:dyDescent="0.25">
      <c r="A760" s="114">
        <f>IF(DESIGN!G831&gt;0,DESIGN!C831,0)</f>
        <v>0</v>
      </c>
      <c r="B760" s="114">
        <f>IF(DESIGN!O831&gt;0,DESIGN!K831,0)</f>
        <v>0</v>
      </c>
      <c r="G760" s="114">
        <f>IF(DESIGN!G831&gt;0,DESIGN!C831*DESIGN!D831,0)</f>
        <v>0</v>
      </c>
      <c r="H760" s="114">
        <f>IF(DESIGN!O831&gt;0,DESIGN!K831*DESIGN!L831,0)</f>
        <v>0</v>
      </c>
    </row>
    <row r="761" spans="1:8" x14ac:dyDescent="0.25">
      <c r="A761" s="114">
        <f>IF(DESIGN!G832&gt;0,DESIGN!C832,0)</f>
        <v>0</v>
      </c>
      <c r="B761" s="114">
        <f>IF(DESIGN!O832&gt;0,DESIGN!K832,0)</f>
        <v>0</v>
      </c>
      <c r="G761" s="114">
        <f>IF(DESIGN!G832&gt;0,DESIGN!C832*DESIGN!D832,0)</f>
        <v>0</v>
      </c>
      <c r="H761" s="114">
        <f>IF(DESIGN!O832&gt;0,DESIGN!K832*DESIGN!L832,0)</f>
        <v>0</v>
      </c>
    </row>
    <row r="762" spans="1:8" x14ac:dyDescent="0.25">
      <c r="A762" s="114">
        <f>IF(DESIGN!G833&gt;0,DESIGN!C833,0)</f>
        <v>0</v>
      </c>
      <c r="B762" s="114">
        <f>IF(DESIGN!O833&gt;0,DESIGN!K833,0)</f>
        <v>0</v>
      </c>
      <c r="G762" s="114">
        <f>IF(DESIGN!G833&gt;0,DESIGN!C833*DESIGN!D833,0)</f>
        <v>0</v>
      </c>
      <c r="H762" s="114">
        <f>IF(DESIGN!O833&gt;0,DESIGN!K833*DESIGN!L833,0)</f>
        <v>0</v>
      </c>
    </row>
    <row r="763" spans="1:8" x14ac:dyDescent="0.25">
      <c r="A763" s="114">
        <f>IF(DESIGN!G834&gt;0,DESIGN!C834,0)</f>
        <v>0</v>
      </c>
      <c r="B763" s="114">
        <f>IF(DESIGN!O834&gt;0,DESIGN!K834,0)</f>
        <v>0</v>
      </c>
      <c r="G763" s="114">
        <f>IF(DESIGN!G834&gt;0,DESIGN!C834*DESIGN!D834,0)</f>
        <v>0</v>
      </c>
      <c r="H763" s="114">
        <f>IF(DESIGN!O834&gt;0,DESIGN!K834*DESIGN!L834,0)</f>
        <v>0</v>
      </c>
    </row>
    <row r="764" spans="1:8" x14ac:dyDescent="0.25">
      <c r="A764" s="114">
        <f>IF(DESIGN!G835&gt;0,DESIGN!C835,0)</f>
        <v>0</v>
      </c>
      <c r="B764" s="114">
        <f>IF(DESIGN!O835&gt;0,DESIGN!K835,0)</f>
        <v>0</v>
      </c>
      <c r="G764" s="114">
        <f>IF(DESIGN!G835&gt;0,DESIGN!C835*DESIGN!D835,0)</f>
        <v>0</v>
      </c>
      <c r="H764" s="114">
        <f>IF(DESIGN!O835&gt;0,DESIGN!K835*DESIGN!L835,0)</f>
        <v>0</v>
      </c>
    </row>
    <row r="765" spans="1:8" x14ac:dyDescent="0.25">
      <c r="A765" s="114">
        <f>IF(DESIGN!G836&gt;0,DESIGN!C836,0)</f>
        <v>0</v>
      </c>
      <c r="B765" s="114">
        <f>IF(DESIGN!O836&gt;0,DESIGN!K836,0)</f>
        <v>0</v>
      </c>
      <c r="G765" s="114">
        <f>IF(DESIGN!G836&gt;0,DESIGN!C836*DESIGN!D836,0)</f>
        <v>0</v>
      </c>
      <c r="H765" s="114">
        <f>IF(DESIGN!O836&gt;0,DESIGN!K836*DESIGN!L836,0)</f>
        <v>0</v>
      </c>
    </row>
    <row r="766" spans="1:8" x14ac:dyDescent="0.25">
      <c r="A766" s="114">
        <f>IF(DESIGN!G837&gt;0,DESIGN!C837,0)</f>
        <v>0</v>
      </c>
      <c r="B766" s="114">
        <f>IF(DESIGN!O837&gt;0,DESIGN!K837,0)</f>
        <v>0</v>
      </c>
      <c r="G766" s="114">
        <f>IF(DESIGN!G837&gt;0,DESIGN!C837*DESIGN!D837,0)</f>
        <v>0</v>
      </c>
      <c r="H766" s="114">
        <f>IF(DESIGN!O837&gt;0,DESIGN!K837*DESIGN!L837,0)</f>
        <v>0</v>
      </c>
    </row>
    <row r="767" spans="1:8" x14ac:dyDescent="0.25">
      <c r="A767" s="114">
        <f>IF(DESIGN!G838&gt;0,DESIGN!C838,0)</f>
        <v>0</v>
      </c>
      <c r="B767" s="114">
        <f>IF(DESIGN!O838&gt;0,DESIGN!K838,0)</f>
        <v>0</v>
      </c>
      <c r="G767" s="114">
        <f>IF(DESIGN!G838&gt;0,DESIGN!C838*DESIGN!D838,0)</f>
        <v>0</v>
      </c>
      <c r="H767" s="114">
        <f>IF(DESIGN!O838&gt;0,DESIGN!K838*DESIGN!L838,0)</f>
        <v>0</v>
      </c>
    </row>
    <row r="768" spans="1:8" x14ac:dyDescent="0.25">
      <c r="A768" s="114">
        <f>IF(DESIGN!G839&gt;0,DESIGN!C839,0)</f>
        <v>0</v>
      </c>
      <c r="B768" s="114">
        <f>IF(DESIGN!O839&gt;0,DESIGN!K839,0)</f>
        <v>0</v>
      </c>
      <c r="G768" s="114">
        <f>IF(DESIGN!G839&gt;0,DESIGN!C839*DESIGN!D839,0)</f>
        <v>0</v>
      </c>
      <c r="H768" s="114">
        <f>IF(DESIGN!O839&gt;0,DESIGN!K839*DESIGN!L839,0)</f>
        <v>0</v>
      </c>
    </row>
    <row r="769" spans="1:8" x14ac:dyDescent="0.25">
      <c r="A769" s="114">
        <f>IF(DESIGN!G840&gt;0,DESIGN!C840,0)</f>
        <v>0</v>
      </c>
      <c r="B769" s="114">
        <f>IF(DESIGN!O840&gt;0,DESIGN!K840,0)</f>
        <v>0</v>
      </c>
      <c r="G769" s="114">
        <f>IF(DESIGN!G840&gt;0,DESIGN!C840*DESIGN!D840,0)</f>
        <v>0</v>
      </c>
      <c r="H769" s="114">
        <f>IF(DESIGN!O840&gt;0,DESIGN!K840*DESIGN!L840,0)</f>
        <v>0</v>
      </c>
    </row>
    <row r="770" spans="1:8" x14ac:dyDescent="0.25">
      <c r="A770" s="114">
        <f>IF(DESIGN!G841&gt;0,DESIGN!C841,0)</f>
        <v>0</v>
      </c>
      <c r="B770" s="114">
        <f>IF(DESIGN!O841&gt;0,DESIGN!K841,0)</f>
        <v>0</v>
      </c>
      <c r="G770" s="114">
        <f>IF(DESIGN!G841&gt;0,DESIGN!C841*DESIGN!D841,0)</f>
        <v>0</v>
      </c>
      <c r="H770" s="114">
        <f>IF(DESIGN!O841&gt;0,DESIGN!K841*DESIGN!L841,0)</f>
        <v>0</v>
      </c>
    </row>
    <row r="771" spans="1:8" x14ac:dyDescent="0.25">
      <c r="A771" s="114">
        <f>IF(DESIGN!G842&gt;0,DESIGN!C842,0)</f>
        <v>0</v>
      </c>
      <c r="B771" s="114">
        <f>IF(DESIGN!O842&gt;0,DESIGN!K842,0)</f>
        <v>0</v>
      </c>
      <c r="G771" s="114">
        <f>IF(DESIGN!G842&gt;0,DESIGN!C842*DESIGN!D842,0)</f>
        <v>0</v>
      </c>
      <c r="H771" s="114">
        <f>IF(DESIGN!O842&gt;0,DESIGN!K842*DESIGN!L842,0)</f>
        <v>0</v>
      </c>
    </row>
    <row r="772" spans="1:8" x14ac:dyDescent="0.25">
      <c r="A772" s="114">
        <f>IF(DESIGN!G843&gt;0,DESIGN!C843,0)</f>
        <v>0</v>
      </c>
      <c r="B772" s="114">
        <f>IF(DESIGN!O843&gt;0,DESIGN!K843,0)</f>
        <v>0</v>
      </c>
      <c r="G772" s="114">
        <f>IF(DESIGN!G843&gt;0,DESIGN!C843*DESIGN!D843,0)</f>
        <v>0</v>
      </c>
      <c r="H772" s="114">
        <f>IF(DESIGN!O843&gt;0,DESIGN!K843*DESIGN!L843,0)</f>
        <v>0</v>
      </c>
    </row>
    <row r="773" spans="1:8" x14ac:dyDescent="0.25">
      <c r="A773" s="114">
        <f>IF(DESIGN!G844&gt;0,DESIGN!C844,0)</f>
        <v>0</v>
      </c>
      <c r="B773" s="114">
        <f>IF(DESIGN!O844&gt;0,DESIGN!K844,0)</f>
        <v>0</v>
      </c>
      <c r="G773" s="114">
        <f>IF(DESIGN!G844&gt;0,DESIGN!C844*DESIGN!D844,0)</f>
        <v>0</v>
      </c>
      <c r="H773" s="114">
        <f>IF(DESIGN!O844&gt;0,DESIGN!K844*DESIGN!L844,0)</f>
        <v>0</v>
      </c>
    </row>
    <row r="774" spans="1:8" x14ac:dyDescent="0.25">
      <c r="A774" s="114">
        <f>IF(DESIGN!G845&gt;0,DESIGN!C845,0)</f>
        <v>0</v>
      </c>
      <c r="B774" s="114">
        <f>IF(DESIGN!O845&gt;0,DESIGN!K845,0)</f>
        <v>0</v>
      </c>
      <c r="G774" s="114">
        <f>IF(DESIGN!G845&gt;0,DESIGN!C845*DESIGN!D845,0)</f>
        <v>0</v>
      </c>
      <c r="H774" s="114">
        <f>IF(DESIGN!O845&gt;0,DESIGN!K845*DESIGN!L845,0)</f>
        <v>0</v>
      </c>
    </row>
    <row r="775" spans="1:8" x14ac:dyDescent="0.25">
      <c r="A775" s="114">
        <f>IF(DESIGN!G846&gt;0,DESIGN!C846,0)</f>
        <v>0</v>
      </c>
      <c r="B775" s="114">
        <f>IF(DESIGN!O846&gt;0,DESIGN!K846,0)</f>
        <v>0</v>
      </c>
      <c r="G775" s="114">
        <f>IF(DESIGN!G846&gt;0,DESIGN!C846*DESIGN!D846,0)</f>
        <v>0</v>
      </c>
      <c r="H775" s="114">
        <f>IF(DESIGN!O846&gt;0,DESIGN!K846*DESIGN!L846,0)</f>
        <v>0</v>
      </c>
    </row>
    <row r="776" spans="1:8" x14ac:dyDescent="0.25">
      <c r="A776" s="114">
        <f>IF(DESIGN!G847&gt;0,DESIGN!C847,0)</f>
        <v>0</v>
      </c>
      <c r="B776" s="114">
        <f>IF(DESIGN!O847&gt;0,DESIGN!K847,0)</f>
        <v>0</v>
      </c>
      <c r="G776" s="114">
        <f>IF(DESIGN!G847&gt;0,DESIGN!C847*DESIGN!D847,0)</f>
        <v>0</v>
      </c>
      <c r="H776" s="114">
        <f>IF(DESIGN!O847&gt;0,DESIGN!K847*DESIGN!L847,0)</f>
        <v>0</v>
      </c>
    </row>
    <row r="777" spans="1:8" x14ac:dyDescent="0.25">
      <c r="A777" s="114">
        <f>IF(DESIGN!G848&gt;0,DESIGN!C848,0)</f>
        <v>0</v>
      </c>
      <c r="B777" s="114">
        <f>IF(DESIGN!O848&gt;0,DESIGN!K848,0)</f>
        <v>0</v>
      </c>
      <c r="G777" s="114">
        <f>IF(DESIGN!G848&gt;0,DESIGN!C848*DESIGN!D848,0)</f>
        <v>0</v>
      </c>
      <c r="H777" s="114">
        <f>IF(DESIGN!O848&gt;0,DESIGN!K848*DESIGN!L848,0)</f>
        <v>0</v>
      </c>
    </row>
    <row r="778" spans="1:8" x14ac:dyDescent="0.25">
      <c r="A778" s="114">
        <f>IF(DESIGN!G849&gt;0,DESIGN!C849,0)</f>
        <v>0</v>
      </c>
      <c r="B778" s="114">
        <f>IF(DESIGN!O849&gt;0,DESIGN!K849,0)</f>
        <v>0</v>
      </c>
      <c r="G778" s="114">
        <f>IF(DESIGN!G849&gt;0,DESIGN!C849*DESIGN!D849,0)</f>
        <v>0</v>
      </c>
      <c r="H778" s="114">
        <f>IF(DESIGN!O849&gt;0,DESIGN!K849*DESIGN!L849,0)</f>
        <v>0</v>
      </c>
    </row>
    <row r="779" spans="1:8" x14ac:dyDescent="0.25">
      <c r="A779" s="114">
        <f>IF(DESIGN!G850&gt;0,DESIGN!C850,0)</f>
        <v>0</v>
      </c>
      <c r="B779" s="114">
        <f>IF(DESIGN!O850&gt;0,DESIGN!K850,0)</f>
        <v>0</v>
      </c>
      <c r="G779" s="114">
        <f>IF(DESIGN!G850&gt;0,DESIGN!C850*DESIGN!D850,0)</f>
        <v>0</v>
      </c>
      <c r="H779" s="114">
        <f>IF(DESIGN!O850&gt;0,DESIGN!K850*DESIGN!L850,0)</f>
        <v>0</v>
      </c>
    </row>
    <row r="780" spans="1:8" x14ac:dyDescent="0.25">
      <c r="A780" s="114">
        <f>IF(DESIGN!G851&gt;0,DESIGN!C851,0)</f>
        <v>0</v>
      </c>
      <c r="B780" s="114">
        <f>IF(DESIGN!O851&gt;0,DESIGN!K851,0)</f>
        <v>0</v>
      </c>
      <c r="G780" s="114">
        <f>IF(DESIGN!G851&gt;0,DESIGN!C851*DESIGN!D851,0)</f>
        <v>0</v>
      </c>
      <c r="H780" s="114">
        <f>IF(DESIGN!O851&gt;0,DESIGN!K851*DESIGN!L851,0)</f>
        <v>0</v>
      </c>
    </row>
    <row r="781" spans="1:8" x14ac:dyDescent="0.25">
      <c r="A781" s="114">
        <f>IF(DESIGN!G852&gt;0,DESIGN!C852,0)</f>
        <v>0</v>
      </c>
      <c r="B781" s="114">
        <f>IF(DESIGN!O852&gt;0,DESIGN!K852,0)</f>
        <v>0</v>
      </c>
      <c r="G781" s="114">
        <f>IF(DESIGN!G852&gt;0,DESIGN!C852*DESIGN!D852,0)</f>
        <v>0</v>
      </c>
      <c r="H781" s="114">
        <f>IF(DESIGN!O852&gt;0,DESIGN!K852*DESIGN!L852,0)</f>
        <v>0</v>
      </c>
    </row>
    <row r="782" spans="1:8" x14ac:dyDescent="0.25">
      <c r="A782" s="114">
        <f>IF(DESIGN!G853&gt;0,DESIGN!C853,0)</f>
        <v>0</v>
      </c>
      <c r="B782" s="114">
        <f>IF(DESIGN!O853&gt;0,DESIGN!K853,0)</f>
        <v>0</v>
      </c>
      <c r="G782" s="114">
        <f>IF(DESIGN!G853&gt;0,DESIGN!C853*DESIGN!D853,0)</f>
        <v>0</v>
      </c>
      <c r="H782" s="114">
        <f>IF(DESIGN!O853&gt;0,DESIGN!K853*DESIGN!L853,0)</f>
        <v>0</v>
      </c>
    </row>
    <row r="783" spans="1:8" x14ac:dyDescent="0.25">
      <c r="A783" s="114">
        <f>IF(DESIGN!G854&gt;0,DESIGN!C854,0)</f>
        <v>0</v>
      </c>
      <c r="B783" s="114">
        <f>IF(DESIGN!O854&gt;0,DESIGN!K854,0)</f>
        <v>0</v>
      </c>
      <c r="G783" s="114">
        <f>IF(DESIGN!G854&gt;0,DESIGN!C854*DESIGN!D854,0)</f>
        <v>0</v>
      </c>
      <c r="H783" s="114">
        <f>IF(DESIGN!O854&gt;0,DESIGN!K854*DESIGN!L854,0)</f>
        <v>0</v>
      </c>
    </row>
    <row r="784" spans="1:8" x14ac:dyDescent="0.25">
      <c r="A784" s="114">
        <f>IF(DESIGN!G855&gt;0,DESIGN!C855,0)</f>
        <v>0</v>
      </c>
      <c r="B784" s="114">
        <f>IF(DESIGN!O855&gt;0,DESIGN!K855,0)</f>
        <v>0</v>
      </c>
      <c r="G784" s="114">
        <f>IF(DESIGN!G855&gt;0,DESIGN!C855*DESIGN!D855,0)</f>
        <v>0</v>
      </c>
      <c r="H784" s="114">
        <f>IF(DESIGN!O855&gt;0,DESIGN!K855*DESIGN!L855,0)</f>
        <v>0</v>
      </c>
    </row>
    <row r="785" spans="1:8" x14ac:dyDescent="0.25">
      <c r="A785" s="114">
        <f>IF(DESIGN!G856&gt;0,DESIGN!C856,0)</f>
        <v>0</v>
      </c>
      <c r="B785" s="114">
        <f>IF(DESIGN!O856&gt;0,DESIGN!K856,0)</f>
        <v>0</v>
      </c>
      <c r="G785" s="114">
        <f>IF(DESIGN!G856&gt;0,DESIGN!C856*DESIGN!D856,0)</f>
        <v>0</v>
      </c>
      <c r="H785" s="114">
        <f>IF(DESIGN!O856&gt;0,DESIGN!K856*DESIGN!L856,0)</f>
        <v>0</v>
      </c>
    </row>
    <row r="786" spans="1:8" x14ac:dyDescent="0.25">
      <c r="A786" s="114">
        <f>IF(DESIGN!G857&gt;0,DESIGN!C857,0)</f>
        <v>0</v>
      </c>
      <c r="B786" s="114">
        <f>IF(DESIGN!O857&gt;0,DESIGN!K857,0)</f>
        <v>0</v>
      </c>
      <c r="G786" s="114">
        <f>IF(DESIGN!G857&gt;0,DESIGN!C857*DESIGN!D857,0)</f>
        <v>0</v>
      </c>
      <c r="H786" s="114">
        <f>IF(DESIGN!O857&gt;0,DESIGN!K857*DESIGN!L857,0)</f>
        <v>0</v>
      </c>
    </row>
    <row r="787" spans="1:8" x14ac:dyDescent="0.25">
      <c r="A787" s="114">
        <f>IF(DESIGN!G858&gt;0,DESIGN!C858,0)</f>
        <v>0</v>
      </c>
      <c r="B787" s="114">
        <f>IF(DESIGN!O858&gt;0,DESIGN!K858,0)</f>
        <v>0</v>
      </c>
      <c r="G787" s="114">
        <f>IF(DESIGN!G858&gt;0,DESIGN!C858*DESIGN!D858,0)</f>
        <v>0</v>
      </c>
      <c r="H787" s="114">
        <f>IF(DESIGN!O858&gt;0,DESIGN!K858*DESIGN!L858,0)</f>
        <v>0</v>
      </c>
    </row>
    <row r="788" spans="1:8" x14ac:dyDescent="0.25">
      <c r="A788" s="114">
        <f>IF(DESIGN!G859&gt;0,DESIGN!C859,0)</f>
        <v>0</v>
      </c>
      <c r="B788" s="114">
        <f>IF(DESIGN!O859&gt;0,DESIGN!K859,0)</f>
        <v>0</v>
      </c>
      <c r="G788" s="114">
        <f>IF(DESIGN!G859&gt;0,DESIGN!C859*DESIGN!D859,0)</f>
        <v>0</v>
      </c>
      <c r="H788" s="114">
        <f>IF(DESIGN!O859&gt;0,DESIGN!K859*DESIGN!L859,0)</f>
        <v>0</v>
      </c>
    </row>
    <row r="789" spans="1:8" x14ac:dyDescent="0.25">
      <c r="A789" s="114">
        <f>IF(DESIGN!G860&gt;0,DESIGN!C860,0)</f>
        <v>0</v>
      </c>
      <c r="B789" s="114">
        <f>IF(DESIGN!O860&gt;0,DESIGN!K860,0)</f>
        <v>0</v>
      </c>
      <c r="G789" s="114">
        <f>IF(DESIGN!G860&gt;0,DESIGN!C860*DESIGN!D860,0)</f>
        <v>0</v>
      </c>
      <c r="H789" s="114">
        <f>IF(DESIGN!O860&gt;0,DESIGN!K860*DESIGN!L860,0)</f>
        <v>0</v>
      </c>
    </row>
    <row r="790" spans="1:8" x14ac:dyDescent="0.25">
      <c r="A790" s="114">
        <f>IF(DESIGN!G861&gt;0,DESIGN!C861,0)</f>
        <v>0</v>
      </c>
      <c r="B790" s="114">
        <f>IF(DESIGN!O861&gt;0,DESIGN!K861,0)</f>
        <v>0</v>
      </c>
      <c r="G790" s="114">
        <f>IF(DESIGN!G861&gt;0,DESIGN!C861*DESIGN!D861,0)</f>
        <v>0</v>
      </c>
      <c r="H790" s="114">
        <f>IF(DESIGN!O861&gt;0,DESIGN!K861*DESIGN!L861,0)</f>
        <v>0</v>
      </c>
    </row>
    <row r="791" spans="1:8" x14ac:dyDescent="0.25">
      <c r="A791" s="114">
        <f>IF(DESIGN!G862&gt;0,DESIGN!C862,0)</f>
        <v>0</v>
      </c>
      <c r="B791" s="114">
        <f>IF(DESIGN!O862&gt;0,DESIGN!K862,0)</f>
        <v>0</v>
      </c>
      <c r="G791" s="114">
        <f>IF(DESIGN!G862&gt;0,DESIGN!C862*DESIGN!D862,0)</f>
        <v>0</v>
      </c>
      <c r="H791" s="114">
        <f>IF(DESIGN!O862&gt;0,DESIGN!K862*DESIGN!L862,0)</f>
        <v>0</v>
      </c>
    </row>
    <row r="792" spans="1:8" x14ac:dyDescent="0.25">
      <c r="A792" s="114">
        <f>IF(DESIGN!G863&gt;0,DESIGN!C863,0)</f>
        <v>0</v>
      </c>
      <c r="B792" s="114">
        <f>IF(DESIGN!O863&gt;0,DESIGN!K863,0)</f>
        <v>0</v>
      </c>
      <c r="G792" s="114">
        <f>IF(DESIGN!G863&gt;0,DESIGN!C863*DESIGN!D863,0)</f>
        <v>0</v>
      </c>
      <c r="H792" s="114">
        <f>IF(DESIGN!O863&gt;0,DESIGN!K863*DESIGN!L863,0)</f>
        <v>0</v>
      </c>
    </row>
    <row r="793" spans="1:8" x14ac:dyDescent="0.25">
      <c r="A793" s="114">
        <f>IF(DESIGN!G864&gt;0,DESIGN!C864,0)</f>
        <v>0</v>
      </c>
      <c r="B793" s="114">
        <f>IF(DESIGN!O864&gt;0,DESIGN!K864,0)</f>
        <v>0</v>
      </c>
      <c r="G793" s="114">
        <f>IF(DESIGN!G864&gt;0,DESIGN!C864*DESIGN!D864,0)</f>
        <v>0</v>
      </c>
      <c r="H793" s="114">
        <f>IF(DESIGN!O864&gt;0,DESIGN!K864*DESIGN!L864,0)</f>
        <v>0</v>
      </c>
    </row>
    <row r="794" spans="1:8" x14ac:dyDescent="0.25">
      <c r="A794" s="114">
        <f>IF(DESIGN!G865&gt;0,DESIGN!C865,0)</f>
        <v>0</v>
      </c>
      <c r="B794" s="114">
        <f>IF(DESIGN!O865&gt;0,DESIGN!K865,0)</f>
        <v>0</v>
      </c>
      <c r="G794" s="114">
        <f>IF(DESIGN!G865&gt;0,DESIGN!C865*DESIGN!D865,0)</f>
        <v>0</v>
      </c>
      <c r="H794" s="114">
        <f>IF(DESIGN!O865&gt;0,DESIGN!K865*DESIGN!L865,0)</f>
        <v>0</v>
      </c>
    </row>
    <row r="795" spans="1:8" x14ac:dyDescent="0.25">
      <c r="A795" s="114">
        <f>IF(DESIGN!G866&gt;0,DESIGN!C866,0)</f>
        <v>0</v>
      </c>
      <c r="B795" s="114">
        <f>IF(DESIGN!O866&gt;0,DESIGN!K866,0)</f>
        <v>0</v>
      </c>
      <c r="G795" s="114">
        <f>IF(DESIGN!G866&gt;0,DESIGN!C866*DESIGN!D866,0)</f>
        <v>0</v>
      </c>
      <c r="H795" s="114">
        <f>IF(DESIGN!O866&gt;0,DESIGN!K866*DESIGN!L866,0)</f>
        <v>0</v>
      </c>
    </row>
    <row r="796" spans="1:8" x14ac:dyDescent="0.25">
      <c r="A796" s="114">
        <f>IF(DESIGN!G867&gt;0,DESIGN!C867,0)</f>
        <v>0</v>
      </c>
      <c r="B796" s="114">
        <f>IF(DESIGN!O867&gt;0,DESIGN!K867,0)</f>
        <v>0</v>
      </c>
      <c r="G796" s="114">
        <f>IF(DESIGN!G867&gt;0,DESIGN!C867*DESIGN!D867,0)</f>
        <v>0</v>
      </c>
      <c r="H796" s="114">
        <f>IF(DESIGN!O867&gt;0,DESIGN!K867*DESIGN!L867,0)</f>
        <v>0</v>
      </c>
    </row>
    <row r="797" spans="1:8" x14ac:dyDescent="0.25">
      <c r="A797" s="114">
        <f>IF(DESIGN!G868&gt;0,DESIGN!C868,0)</f>
        <v>0</v>
      </c>
      <c r="B797" s="114">
        <f>IF(DESIGN!O868&gt;0,DESIGN!K868,0)</f>
        <v>0</v>
      </c>
      <c r="G797" s="114">
        <f>IF(DESIGN!G868&gt;0,DESIGN!C868*DESIGN!D868,0)</f>
        <v>0</v>
      </c>
      <c r="H797" s="114">
        <f>IF(DESIGN!O868&gt;0,DESIGN!K868*DESIGN!L868,0)</f>
        <v>0</v>
      </c>
    </row>
    <row r="798" spans="1:8" x14ac:dyDescent="0.25">
      <c r="A798" s="114">
        <f>IF(DESIGN!G869&gt;0,DESIGN!C869,0)</f>
        <v>0</v>
      </c>
      <c r="B798" s="114">
        <f>IF(DESIGN!O869&gt;0,DESIGN!K869,0)</f>
        <v>0</v>
      </c>
      <c r="G798" s="114">
        <f>IF(DESIGN!G869&gt;0,DESIGN!C869*DESIGN!D869,0)</f>
        <v>0</v>
      </c>
      <c r="H798" s="114">
        <f>IF(DESIGN!O869&gt;0,DESIGN!K869*DESIGN!L869,0)</f>
        <v>0</v>
      </c>
    </row>
    <row r="799" spans="1:8" x14ac:dyDescent="0.25">
      <c r="A799" s="114">
        <f>IF(DESIGN!G870&gt;0,DESIGN!C870,0)</f>
        <v>0</v>
      </c>
      <c r="B799" s="114">
        <f>IF(DESIGN!O870&gt;0,DESIGN!K870,0)</f>
        <v>0</v>
      </c>
      <c r="G799" s="114">
        <f>IF(DESIGN!G870&gt;0,DESIGN!C870*DESIGN!D870,0)</f>
        <v>0</v>
      </c>
      <c r="H799" s="114">
        <f>IF(DESIGN!O870&gt;0,DESIGN!K870*DESIGN!L870,0)</f>
        <v>0</v>
      </c>
    </row>
    <row r="800" spans="1:8" x14ac:dyDescent="0.25">
      <c r="A800" s="114">
        <f>IF(DESIGN!G871&gt;0,DESIGN!C871,0)</f>
        <v>0</v>
      </c>
      <c r="B800" s="114">
        <f>IF(DESIGN!O871&gt;0,DESIGN!K871,0)</f>
        <v>0</v>
      </c>
      <c r="G800" s="114">
        <f>IF(DESIGN!G871&gt;0,DESIGN!C871*DESIGN!D871,0)</f>
        <v>0</v>
      </c>
      <c r="H800" s="114">
        <f>IF(DESIGN!O871&gt;0,DESIGN!K871*DESIGN!L871,0)</f>
        <v>0</v>
      </c>
    </row>
    <row r="801" spans="1:8" x14ac:dyDescent="0.25">
      <c r="A801" s="114">
        <f>IF(DESIGN!G872&gt;0,DESIGN!C872,0)</f>
        <v>0</v>
      </c>
      <c r="B801" s="114">
        <f>IF(DESIGN!O872&gt;0,DESIGN!K872,0)</f>
        <v>0</v>
      </c>
      <c r="G801" s="114">
        <f>IF(DESIGN!G872&gt;0,DESIGN!C872*DESIGN!D872,0)</f>
        <v>0</v>
      </c>
      <c r="H801" s="114">
        <f>IF(DESIGN!O872&gt;0,DESIGN!K872*DESIGN!L872,0)</f>
        <v>0</v>
      </c>
    </row>
    <row r="802" spans="1:8" x14ac:dyDescent="0.25">
      <c r="A802" s="114">
        <f>IF(DESIGN!G873&gt;0,DESIGN!C873,0)</f>
        <v>0</v>
      </c>
      <c r="B802" s="114">
        <f>IF(DESIGN!O873&gt;0,DESIGN!K873,0)</f>
        <v>0</v>
      </c>
      <c r="G802" s="114">
        <f>IF(DESIGN!G873&gt;0,DESIGN!C873*DESIGN!D873,0)</f>
        <v>0</v>
      </c>
      <c r="H802" s="114">
        <f>IF(DESIGN!O873&gt;0,DESIGN!K873*DESIGN!L873,0)</f>
        <v>0</v>
      </c>
    </row>
    <row r="803" spans="1:8" x14ac:dyDescent="0.25">
      <c r="A803" s="114">
        <f>IF(DESIGN!G874&gt;0,DESIGN!C874,0)</f>
        <v>0</v>
      </c>
      <c r="B803" s="114">
        <f>IF(DESIGN!O874&gt;0,DESIGN!K874,0)</f>
        <v>0</v>
      </c>
      <c r="G803" s="114">
        <f>IF(DESIGN!G874&gt;0,DESIGN!C874*DESIGN!D874,0)</f>
        <v>0</v>
      </c>
      <c r="H803" s="114">
        <f>IF(DESIGN!O874&gt;0,DESIGN!K874*DESIGN!L874,0)</f>
        <v>0</v>
      </c>
    </row>
    <row r="804" spans="1:8" x14ac:dyDescent="0.25">
      <c r="A804" s="114">
        <f>IF(DESIGN!G875&gt;0,DESIGN!C875,0)</f>
        <v>0</v>
      </c>
      <c r="B804" s="114">
        <f>IF(DESIGN!O875&gt;0,DESIGN!K875,0)</f>
        <v>0</v>
      </c>
      <c r="G804" s="114">
        <f>IF(DESIGN!G875&gt;0,DESIGN!C875*DESIGN!D875,0)</f>
        <v>0</v>
      </c>
      <c r="H804" s="114">
        <f>IF(DESIGN!O875&gt;0,DESIGN!K875*DESIGN!L875,0)</f>
        <v>0</v>
      </c>
    </row>
    <row r="805" spans="1:8" x14ac:dyDescent="0.25">
      <c r="A805" s="114">
        <f>IF(DESIGN!G876&gt;0,DESIGN!C876,0)</f>
        <v>0</v>
      </c>
      <c r="B805" s="114">
        <f>IF(DESIGN!O876&gt;0,DESIGN!K876,0)</f>
        <v>0</v>
      </c>
      <c r="G805" s="114">
        <f>IF(DESIGN!G876&gt;0,DESIGN!C876*DESIGN!D876,0)</f>
        <v>0</v>
      </c>
      <c r="H805" s="114">
        <f>IF(DESIGN!O876&gt;0,DESIGN!K876*DESIGN!L876,0)</f>
        <v>0</v>
      </c>
    </row>
    <row r="806" spans="1:8" x14ac:dyDescent="0.25">
      <c r="A806" s="114">
        <f>IF(DESIGN!G877&gt;0,DESIGN!C877,0)</f>
        <v>0</v>
      </c>
      <c r="B806" s="114">
        <f>IF(DESIGN!O877&gt;0,DESIGN!K877,0)</f>
        <v>0</v>
      </c>
      <c r="G806" s="114">
        <f>IF(DESIGN!G877&gt;0,DESIGN!C877*DESIGN!D877,0)</f>
        <v>0</v>
      </c>
      <c r="H806" s="114">
        <f>IF(DESIGN!O877&gt;0,DESIGN!K877*DESIGN!L877,0)</f>
        <v>0</v>
      </c>
    </row>
    <row r="807" spans="1:8" x14ac:dyDescent="0.25">
      <c r="A807" s="114">
        <f>IF(DESIGN!G878&gt;0,DESIGN!C878,0)</f>
        <v>0</v>
      </c>
      <c r="B807" s="114">
        <f>IF(DESIGN!O878&gt;0,DESIGN!K878,0)</f>
        <v>0</v>
      </c>
      <c r="G807" s="114">
        <f>IF(DESIGN!G878&gt;0,DESIGN!C878*DESIGN!D878,0)</f>
        <v>0</v>
      </c>
      <c r="H807" s="114">
        <f>IF(DESIGN!O878&gt;0,DESIGN!K878*DESIGN!L878,0)</f>
        <v>0</v>
      </c>
    </row>
    <row r="808" spans="1:8" x14ac:dyDescent="0.25">
      <c r="A808" s="114">
        <f>IF(DESIGN!G879&gt;0,DESIGN!C879,0)</f>
        <v>0</v>
      </c>
      <c r="B808" s="114">
        <f>IF(DESIGN!O879&gt;0,DESIGN!K879,0)</f>
        <v>0</v>
      </c>
      <c r="G808" s="114">
        <f>IF(DESIGN!G879&gt;0,DESIGN!C879*DESIGN!D879,0)</f>
        <v>0</v>
      </c>
      <c r="H808" s="114">
        <f>IF(DESIGN!O879&gt;0,DESIGN!K879*DESIGN!L879,0)</f>
        <v>0</v>
      </c>
    </row>
    <row r="809" spans="1:8" x14ac:dyDescent="0.25">
      <c r="A809" s="114">
        <f>IF(DESIGN!G880&gt;0,DESIGN!C880,0)</f>
        <v>0</v>
      </c>
      <c r="B809" s="114">
        <f>IF(DESIGN!O880&gt;0,DESIGN!K880,0)</f>
        <v>0</v>
      </c>
      <c r="G809" s="114">
        <f>IF(DESIGN!G880&gt;0,DESIGN!C880*DESIGN!D880,0)</f>
        <v>0</v>
      </c>
      <c r="H809" s="114">
        <f>IF(DESIGN!O880&gt;0,DESIGN!K880*DESIGN!L880,0)</f>
        <v>0</v>
      </c>
    </row>
    <row r="810" spans="1:8" x14ac:dyDescent="0.25">
      <c r="A810" s="114">
        <f>IF(DESIGN!G881&gt;0,DESIGN!C881,0)</f>
        <v>0</v>
      </c>
      <c r="B810" s="114">
        <f>IF(DESIGN!O881&gt;0,DESIGN!K881,0)</f>
        <v>0</v>
      </c>
      <c r="G810" s="114">
        <f>IF(DESIGN!G881&gt;0,DESIGN!C881*DESIGN!D881,0)</f>
        <v>0</v>
      </c>
      <c r="H810" s="114">
        <f>IF(DESIGN!O881&gt;0,DESIGN!K881*DESIGN!L881,0)</f>
        <v>0</v>
      </c>
    </row>
    <row r="811" spans="1:8" x14ac:dyDescent="0.25">
      <c r="A811" s="114">
        <f>IF(DESIGN!G882&gt;0,DESIGN!C882,0)</f>
        <v>0</v>
      </c>
      <c r="B811" s="114">
        <f>IF(DESIGN!O882&gt;0,DESIGN!K882,0)</f>
        <v>0</v>
      </c>
      <c r="G811" s="114">
        <f>IF(DESIGN!G882&gt;0,DESIGN!C882*DESIGN!D882,0)</f>
        <v>0</v>
      </c>
      <c r="H811" s="114">
        <f>IF(DESIGN!O882&gt;0,DESIGN!K882*DESIGN!L882,0)</f>
        <v>0</v>
      </c>
    </row>
    <row r="812" spans="1:8" x14ac:dyDescent="0.25">
      <c r="A812" s="114">
        <f>IF(DESIGN!G883&gt;0,DESIGN!C883,0)</f>
        <v>0</v>
      </c>
      <c r="B812" s="114">
        <f>IF(DESIGN!O883&gt;0,DESIGN!K883,0)</f>
        <v>0</v>
      </c>
      <c r="G812" s="114">
        <f>IF(DESIGN!G883&gt;0,DESIGN!C883*DESIGN!D883,0)</f>
        <v>0</v>
      </c>
      <c r="H812" s="114">
        <f>IF(DESIGN!O883&gt;0,DESIGN!K883*DESIGN!L883,0)</f>
        <v>0</v>
      </c>
    </row>
    <row r="813" spans="1:8" x14ac:dyDescent="0.25">
      <c r="A813" s="114">
        <f>IF(DESIGN!G884&gt;0,DESIGN!C884,0)</f>
        <v>0</v>
      </c>
      <c r="B813" s="114">
        <f>IF(DESIGN!O884&gt;0,DESIGN!K884,0)</f>
        <v>0</v>
      </c>
      <c r="G813" s="114">
        <f>IF(DESIGN!G884&gt;0,DESIGN!C884*DESIGN!D884,0)</f>
        <v>0</v>
      </c>
      <c r="H813" s="114">
        <f>IF(DESIGN!O884&gt;0,DESIGN!K884*DESIGN!L884,0)</f>
        <v>0</v>
      </c>
    </row>
    <row r="814" spans="1:8" x14ac:dyDescent="0.25">
      <c r="A814" s="114">
        <f>IF(DESIGN!G885&gt;0,DESIGN!C885,0)</f>
        <v>0</v>
      </c>
      <c r="B814" s="114">
        <f>IF(DESIGN!O885&gt;0,DESIGN!K885,0)</f>
        <v>0</v>
      </c>
      <c r="G814" s="114">
        <f>IF(DESIGN!G885&gt;0,DESIGN!C885*DESIGN!D885,0)</f>
        <v>0</v>
      </c>
      <c r="H814" s="114">
        <f>IF(DESIGN!O885&gt;0,DESIGN!K885*DESIGN!L885,0)</f>
        <v>0</v>
      </c>
    </row>
    <row r="815" spans="1:8" x14ac:dyDescent="0.25">
      <c r="A815" s="114">
        <f>IF(DESIGN!G886&gt;0,DESIGN!C886,0)</f>
        <v>0</v>
      </c>
      <c r="B815" s="114">
        <f>IF(DESIGN!O886&gt;0,DESIGN!K886,0)</f>
        <v>0</v>
      </c>
      <c r="G815" s="114">
        <f>IF(DESIGN!G886&gt;0,DESIGN!C886*DESIGN!D886,0)</f>
        <v>0</v>
      </c>
      <c r="H815" s="114">
        <f>IF(DESIGN!O886&gt;0,DESIGN!K886*DESIGN!L886,0)</f>
        <v>0</v>
      </c>
    </row>
    <row r="816" spans="1:8" x14ac:dyDescent="0.25">
      <c r="A816" s="114">
        <f>IF(DESIGN!G887&gt;0,DESIGN!C887,0)</f>
        <v>0</v>
      </c>
      <c r="B816" s="114">
        <f>IF(DESIGN!O887&gt;0,DESIGN!K887,0)</f>
        <v>0</v>
      </c>
      <c r="G816" s="114">
        <f>IF(DESIGN!G887&gt;0,DESIGN!C887*DESIGN!D887,0)</f>
        <v>0</v>
      </c>
      <c r="H816" s="114">
        <f>IF(DESIGN!O887&gt;0,DESIGN!K887*DESIGN!L887,0)</f>
        <v>0</v>
      </c>
    </row>
    <row r="817" spans="1:8" x14ac:dyDescent="0.25">
      <c r="A817" s="114">
        <f>IF(DESIGN!G888&gt;0,DESIGN!C888,0)</f>
        <v>0</v>
      </c>
      <c r="B817" s="114">
        <f>IF(DESIGN!O888&gt;0,DESIGN!K888,0)</f>
        <v>0</v>
      </c>
      <c r="G817" s="114">
        <f>IF(DESIGN!G888&gt;0,DESIGN!C888*DESIGN!D888,0)</f>
        <v>0</v>
      </c>
      <c r="H817" s="114">
        <f>IF(DESIGN!O888&gt;0,DESIGN!K888*DESIGN!L888,0)</f>
        <v>0</v>
      </c>
    </row>
    <row r="818" spans="1:8" x14ac:dyDescent="0.25">
      <c r="A818" s="114">
        <f>IF(DESIGN!G889&gt;0,DESIGN!C889,0)</f>
        <v>0</v>
      </c>
      <c r="B818" s="114">
        <f>IF(DESIGN!O889&gt;0,DESIGN!K889,0)</f>
        <v>0</v>
      </c>
      <c r="G818" s="114">
        <f>IF(DESIGN!G889&gt;0,DESIGN!C889*DESIGN!D889,0)</f>
        <v>0</v>
      </c>
      <c r="H818" s="114">
        <f>IF(DESIGN!O889&gt;0,DESIGN!K889*DESIGN!L889,0)</f>
        <v>0</v>
      </c>
    </row>
    <row r="819" spans="1:8" x14ac:dyDescent="0.25">
      <c r="A819" s="114">
        <f>IF(DESIGN!G890&gt;0,DESIGN!C890,0)</f>
        <v>0</v>
      </c>
      <c r="B819" s="114">
        <f>IF(DESIGN!O890&gt;0,DESIGN!K890,0)</f>
        <v>0</v>
      </c>
      <c r="G819" s="114">
        <f>IF(DESIGN!G890&gt;0,DESIGN!C890*DESIGN!D890,0)</f>
        <v>0</v>
      </c>
      <c r="H819" s="114">
        <f>IF(DESIGN!O890&gt;0,DESIGN!K890*DESIGN!L890,0)</f>
        <v>0</v>
      </c>
    </row>
    <row r="820" spans="1:8" x14ac:dyDescent="0.25">
      <c r="A820" s="114">
        <f>IF(DESIGN!G891&gt;0,DESIGN!C891,0)</f>
        <v>0</v>
      </c>
      <c r="B820" s="114">
        <f>IF(DESIGN!O891&gt;0,DESIGN!K891,0)</f>
        <v>0</v>
      </c>
      <c r="G820" s="114">
        <f>IF(DESIGN!G891&gt;0,DESIGN!C891*DESIGN!D891,0)</f>
        <v>0</v>
      </c>
      <c r="H820" s="114">
        <f>IF(DESIGN!O891&gt;0,DESIGN!K891*DESIGN!L891,0)</f>
        <v>0</v>
      </c>
    </row>
    <row r="821" spans="1:8" x14ac:dyDescent="0.25">
      <c r="A821" s="114">
        <f>IF(DESIGN!G892&gt;0,DESIGN!C892,0)</f>
        <v>0</v>
      </c>
      <c r="B821" s="114">
        <f>IF(DESIGN!O892&gt;0,DESIGN!K892,0)</f>
        <v>0</v>
      </c>
      <c r="G821" s="114">
        <f>IF(DESIGN!G892&gt;0,DESIGN!C892*DESIGN!D892,0)</f>
        <v>0</v>
      </c>
      <c r="H821" s="114">
        <f>IF(DESIGN!O892&gt;0,DESIGN!K892*DESIGN!L892,0)</f>
        <v>0</v>
      </c>
    </row>
    <row r="822" spans="1:8" x14ac:dyDescent="0.25">
      <c r="A822" s="114">
        <f>IF(DESIGN!G893&gt;0,DESIGN!C893,0)</f>
        <v>0</v>
      </c>
      <c r="B822" s="114">
        <f>IF(DESIGN!O893&gt;0,DESIGN!K893,0)</f>
        <v>0</v>
      </c>
      <c r="G822" s="114">
        <f>IF(DESIGN!G893&gt;0,DESIGN!C893*DESIGN!D893,0)</f>
        <v>0</v>
      </c>
      <c r="H822" s="114">
        <f>IF(DESIGN!O893&gt;0,DESIGN!K893*DESIGN!L893,0)</f>
        <v>0</v>
      </c>
    </row>
    <row r="823" spans="1:8" x14ac:dyDescent="0.25">
      <c r="A823" s="114">
        <f>IF(DESIGN!G894&gt;0,DESIGN!C894,0)</f>
        <v>0</v>
      </c>
      <c r="B823" s="114">
        <f>IF(DESIGN!O894&gt;0,DESIGN!K894,0)</f>
        <v>0</v>
      </c>
      <c r="G823" s="114">
        <f>IF(DESIGN!G894&gt;0,DESIGN!C894*DESIGN!D894,0)</f>
        <v>0</v>
      </c>
      <c r="H823" s="114">
        <f>IF(DESIGN!O894&gt;0,DESIGN!K894*DESIGN!L894,0)</f>
        <v>0</v>
      </c>
    </row>
    <row r="824" spans="1:8" x14ac:dyDescent="0.25">
      <c r="A824" s="114">
        <f>IF(DESIGN!G895&gt;0,DESIGN!C895,0)</f>
        <v>0</v>
      </c>
      <c r="B824" s="114">
        <f>IF(DESIGN!O895&gt;0,DESIGN!K895,0)</f>
        <v>0</v>
      </c>
      <c r="G824" s="114">
        <f>IF(DESIGN!G895&gt;0,DESIGN!C895*DESIGN!D895,0)</f>
        <v>0</v>
      </c>
      <c r="H824" s="114">
        <f>IF(DESIGN!O895&gt;0,DESIGN!K895*DESIGN!L895,0)</f>
        <v>0</v>
      </c>
    </row>
    <row r="825" spans="1:8" x14ac:dyDescent="0.25">
      <c r="A825" s="114">
        <f>IF(DESIGN!G896&gt;0,DESIGN!C896,0)</f>
        <v>0</v>
      </c>
      <c r="B825" s="114">
        <f>IF(DESIGN!O896&gt;0,DESIGN!K896,0)</f>
        <v>0</v>
      </c>
      <c r="G825" s="114">
        <f>IF(DESIGN!G896&gt;0,DESIGN!C896*DESIGN!D896,0)</f>
        <v>0</v>
      </c>
      <c r="H825" s="114">
        <f>IF(DESIGN!O896&gt;0,DESIGN!K896*DESIGN!L896,0)</f>
        <v>0</v>
      </c>
    </row>
    <row r="826" spans="1:8" x14ac:dyDescent="0.25">
      <c r="A826" s="114">
        <f>IF(DESIGN!G897&gt;0,DESIGN!C897,0)</f>
        <v>0</v>
      </c>
      <c r="B826" s="114">
        <f>IF(DESIGN!O897&gt;0,DESIGN!K897,0)</f>
        <v>0</v>
      </c>
      <c r="G826" s="114">
        <f>IF(DESIGN!G897&gt;0,DESIGN!C897*DESIGN!D897,0)</f>
        <v>0</v>
      </c>
      <c r="H826" s="114">
        <f>IF(DESIGN!O897&gt;0,DESIGN!K897*DESIGN!L897,0)</f>
        <v>0</v>
      </c>
    </row>
    <row r="827" spans="1:8" x14ac:dyDescent="0.25">
      <c r="A827" s="114">
        <f>IF(DESIGN!G898&gt;0,DESIGN!C898,0)</f>
        <v>0</v>
      </c>
      <c r="B827" s="114">
        <f>IF(DESIGN!O898&gt;0,DESIGN!K898,0)</f>
        <v>0</v>
      </c>
      <c r="G827" s="114">
        <f>IF(DESIGN!G898&gt;0,DESIGN!C898*DESIGN!D898,0)</f>
        <v>0</v>
      </c>
      <c r="H827" s="114">
        <f>IF(DESIGN!O898&gt;0,DESIGN!K898*DESIGN!L898,0)</f>
        <v>0</v>
      </c>
    </row>
    <row r="828" spans="1:8" x14ac:dyDescent="0.25">
      <c r="A828" s="114">
        <f>IF(DESIGN!G899&gt;0,DESIGN!C899,0)</f>
        <v>0</v>
      </c>
      <c r="B828" s="114">
        <f>IF(DESIGN!O899&gt;0,DESIGN!K899,0)</f>
        <v>0</v>
      </c>
      <c r="G828" s="114">
        <f>IF(DESIGN!G899&gt;0,DESIGN!C899*DESIGN!D899,0)</f>
        <v>0</v>
      </c>
      <c r="H828" s="114">
        <f>IF(DESIGN!O899&gt;0,DESIGN!K899*DESIGN!L899,0)</f>
        <v>0</v>
      </c>
    </row>
    <row r="829" spans="1:8" x14ac:dyDescent="0.25">
      <c r="A829" s="114">
        <f>IF(DESIGN!G900&gt;0,DESIGN!C900,0)</f>
        <v>0</v>
      </c>
      <c r="B829" s="114">
        <f>IF(DESIGN!O900&gt;0,DESIGN!K900,0)</f>
        <v>0</v>
      </c>
      <c r="G829" s="114">
        <f>IF(DESIGN!G900&gt;0,DESIGN!C900*DESIGN!D900,0)</f>
        <v>0</v>
      </c>
      <c r="H829" s="114">
        <f>IF(DESIGN!O900&gt;0,DESIGN!K900*DESIGN!L900,0)</f>
        <v>0</v>
      </c>
    </row>
    <row r="830" spans="1:8" x14ac:dyDescent="0.25">
      <c r="A830" s="114">
        <f>IF(DESIGN!G901&gt;0,DESIGN!C901,0)</f>
        <v>0</v>
      </c>
      <c r="B830" s="114">
        <f>IF(DESIGN!O901&gt;0,DESIGN!K901,0)</f>
        <v>0</v>
      </c>
      <c r="G830" s="114">
        <f>IF(DESIGN!G901&gt;0,DESIGN!C901*DESIGN!D901,0)</f>
        <v>0</v>
      </c>
      <c r="H830" s="114">
        <f>IF(DESIGN!O901&gt;0,DESIGN!K901*DESIGN!L901,0)</f>
        <v>0</v>
      </c>
    </row>
    <row r="831" spans="1:8" x14ac:dyDescent="0.25">
      <c r="A831" s="114">
        <f>IF(DESIGN!G902&gt;0,DESIGN!C902,0)</f>
        <v>0</v>
      </c>
      <c r="B831" s="114">
        <f>IF(DESIGN!O902&gt;0,DESIGN!K902,0)</f>
        <v>0</v>
      </c>
      <c r="G831" s="114">
        <f>IF(DESIGN!G902&gt;0,DESIGN!C902*DESIGN!D902,0)</f>
        <v>0</v>
      </c>
      <c r="H831" s="114">
        <f>IF(DESIGN!O902&gt;0,DESIGN!K902*DESIGN!L902,0)</f>
        <v>0</v>
      </c>
    </row>
    <row r="832" spans="1:8" x14ac:dyDescent="0.25">
      <c r="A832" s="114">
        <f>IF(DESIGN!G903&gt;0,DESIGN!C903,0)</f>
        <v>0</v>
      </c>
      <c r="B832" s="114">
        <f>IF(DESIGN!O903&gt;0,DESIGN!K903,0)</f>
        <v>0</v>
      </c>
      <c r="G832" s="114">
        <f>IF(DESIGN!G903&gt;0,DESIGN!C903*DESIGN!D903,0)</f>
        <v>0</v>
      </c>
      <c r="H832" s="114">
        <f>IF(DESIGN!O903&gt;0,DESIGN!K903*DESIGN!L903,0)</f>
        <v>0</v>
      </c>
    </row>
    <row r="833" spans="1:8" x14ac:dyDescent="0.25">
      <c r="A833" s="114">
        <f>IF(DESIGN!G904&gt;0,DESIGN!C904,0)</f>
        <v>0</v>
      </c>
      <c r="B833" s="114">
        <f>IF(DESIGN!O904&gt;0,DESIGN!K904,0)</f>
        <v>0</v>
      </c>
      <c r="G833" s="114">
        <f>IF(DESIGN!G904&gt;0,DESIGN!C904*DESIGN!D904,0)</f>
        <v>0</v>
      </c>
      <c r="H833" s="114">
        <f>IF(DESIGN!O904&gt;0,DESIGN!K904*DESIGN!L904,0)</f>
        <v>0</v>
      </c>
    </row>
    <row r="834" spans="1:8" x14ac:dyDescent="0.25">
      <c r="A834" s="114">
        <f>IF(DESIGN!G905&gt;0,DESIGN!C905,0)</f>
        <v>0</v>
      </c>
      <c r="B834" s="114">
        <f>IF(DESIGN!O905&gt;0,DESIGN!K905,0)</f>
        <v>0</v>
      </c>
      <c r="G834" s="114">
        <f>IF(DESIGN!G905&gt;0,DESIGN!C905*DESIGN!D905,0)</f>
        <v>0</v>
      </c>
      <c r="H834" s="114">
        <f>IF(DESIGN!O905&gt;0,DESIGN!K905*DESIGN!L905,0)</f>
        <v>0</v>
      </c>
    </row>
    <row r="835" spans="1:8" x14ac:dyDescent="0.25">
      <c r="A835" s="114">
        <f>IF(DESIGN!G906&gt;0,DESIGN!C906,0)</f>
        <v>0</v>
      </c>
      <c r="B835" s="114">
        <f>IF(DESIGN!O906&gt;0,DESIGN!K906,0)</f>
        <v>0</v>
      </c>
      <c r="G835" s="114">
        <f>IF(DESIGN!G906&gt;0,DESIGN!C906*DESIGN!D906,0)</f>
        <v>0</v>
      </c>
      <c r="H835" s="114">
        <f>IF(DESIGN!O906&gt;0,DESIGN!K906*DESIGN!L906,0)</f>
        <v>0</v>
      </c>
    </row>
    <row r="836" spans="1:8" x14ac:dyDescent="0.25">
      <c r="A836" s="114">
        <f>IF(DESIGN!G907&gt;0,DESIGN!C907,0)</f>
        <v>0</v>
      </c>
      <c r="B836" s="114">
        <f>IF(DESIGN!O907&gt;0,DESIGN!K907,0)</f>
        <v>0</v>
      </c>
      <c r="G836" s="114">
        <f>IF(DESIGN!G907&gt;0,DESIGN!C907*DESIGN!D907,0)</f>
        <v>0</v>
      </c>
      <c r="H836" s="114">
        <f>IF(DESIGN!O907&gt;0,DESIGN!K907*DESIGN!L907,0)</f>
        <v>0</v>
      </c>
    </row>
    <row r="837" spans="1:8" x14ac:dyDescent="0.25">
      <c r="A837" s="114">
        <f>IF(DESIGN!G908&gt;0,DESIGN!C908,0)</f>
        <v>0</v>
      </c>
      <c r="B837" s="114">
        <f>IF(DESIGN!O908&gt;0,DESIGN!K908,0)</f>
        <v>0</v>
      </c>
      <c r="G837" s="114">
        <f>IF(DESIGN!G908&gt;0,DESIGN!C908*DESIGN!D908,0)</f>
        <v>0</v>
      </c>
      <c r="H837" s="114">
        <f>IF(DESIGN!O908&gt;0,DESIGN!K908*DESIGN!L908,0)</f>
        <v>0</v>
      </c>
    </row>
    <row r="838" spans="1:8" x14ac:dyDescent="0.25">
      <c r="A838" s="114">
        <f>IF(DESIGN!G909&gt;0,DESIGN!C909,0)</f>
        <v>0</v>
      </c>
      <c r="B838" s="114">
        <f>IF(DESIGN!O909&gt;0,DESIGN!K909,0)</f>
        <v>0</v>
      </c>
      <c r="G838" s="114">
        <f>IF(DESIGN!G909&gt;0,DESIGN!C909*DESIGN!D909,0)</f>
        <v>0</v>
      </c>
      <c r="H838" s="114">
        <f>IF(DESIGN!O909&gt;0,DESIGN!K909*DESIGN!L909,0)</f>
        <v>0</v>
      </c>
    </row>
    <row r="839" spans="1:8" x14ac:dyDescent="0.25">
      <c r="A839" s="114">
        <f>IF(DESIGN!G910&gt;0,DESIGN!C910,0)</f>
        <v>0</v>
      </c>
      <c r="B839" s="114">
        <f>IF(DESIGN!O910&gt;0,DESIGN!K910,0)</f>
        <v>0</v>
      </c>
      <c r="G839" s="114">
        <f>IF(DESIGN!G910&gt;0,DESIGN!C910*DESIGN!D910,0)</f>
        <v>0</v>
      </c>
      <c r="H839" s="114">
        <f>IF(DESIGN!O910&gt;0,DESIGN!K910*DESIGN!L910,0)</f>
        <v>0</v>
      </c>
    </row>
    <row r="840" spans="1:8" x14ac:dyDescent="0.25">
      <c r="A840" s="114">
        <f>IF(DESIGN!G911&gt;0,DESIGN!C911,0)</f>
        <v>0</v>
      </c>
      <c r="B840" s="114">
        <f>IF(DESIGN!O911&gt;0,DESIGN!K911,0)</f>
        <v>0</v>
      </c>
      <c r="G840" s="114">
        <f>IF(DESIGN!G911&gt;0,DESIGN!C911*DESIGN!D911,0)</f>
        <v>0</v>
      </c>
      <c r="H840" s="114">
        <f>IF(DESIGN!O911&gt;0,DESIGN!K911*DESIGN!L911,0)</f>
        <v>0</v>
      </c>
    </row>
    <row r="841" spans="1:8" x14ac:dyDescent="0.25">
      <c r="A841" s="114">
        <f>IF(DESIGN!G912&gt;0,DESIGN!C912,0)</f>
        <v>0</v>
      </c>
      <c r="B841" s="114">
        <f>IF(DESIGN!O912&gt;0,DESIGN!K912,0)</f>
        <v>0</v>
      </c>
      <c r="G841" s="114">
        <f>IF(DESIGN!G912&gt;0,DESIGN!C912*DESIGN!D912,0)</f>
        <v>0</v>
      </c>
      <c r="H841" s="114">
        <f>IF(DESIGN!O912&gt;0,DESIGN!K912*DESIGN!L912,0)</f>
        <v>0</v>
      </c>
    </row>
    <row r="842" spans="1:8" x14ac:dyDescent="0.25">
      <c r="A842" s="114">
        <f>IF(DESIGN!G913&gt;0,DESIGN!C913,0)</f>
        <v>0</v>
      </c>
      <c r="B842" s="114">
        <f>IF(DESIGN!O913&gt;0,DESIGN!K913,0)</f>
        <v>0</v>
      </c>
      <c r="G842" s="114">
        <f>IF(DESIGN!G913&gt;0,DESIGN!C913*DESIGN!D913,0)</f>
        <v>0</v>
      </c>
      <c r="H842" s="114">
        <f>IF(DESIGN!O913&gt;0,DESIGN!K913*DESIGN!L913,0)</f>
        <v>0</v>
      </c>
    </row>
    <row r="843" spans="1:8" x14ac:dyDescent="0.25">
      <c r="A843" s="114">
        <f>IF(DESIGN!G914&gt;0,DESIGN!C914,0)</f>
        <v>0</v>
      </c>
      <c r="B843" s="114">
        <f>IF(DESIGN!O914&gt;0,DESIGN!K914,0)</f>
        <v>0</v>
      </c>
      <c r="G843" s="114">
        <f>IF(DESIGN!G914&gt;0,DESIGN!C914*DESIGN!D914,0)</f>
        <v>0</v>
      </c>
      <c r="H843" s="114">
        <f>IF(DESIGN!O914&gt;0,DESIGN!K914*DESIGN!L914,0)</f>
        <v>0</v>
      </c>
    </row>
    <row r="844" spans="1:8" x14ac:dyDescent="0.25">
      <c r="A844" s="114">
        <f>IF(DESIGN!G915&gt;0,DESIGN!C915,0)</f>
        <v>0</v>
      </c>
      <c r="B844" s="114">
        <f>IF(DESIGN!O915&gt;0,DESIGN!K915,0)</f>
        <v>0</v>
      </c>
      <c r="G844" s="114">
        <f>IF(DESIGN!G915&gt;0,DESIGN!C915*DESIGN!D915,0)</f>
        <v>0</v>
      </c>
      <c r="H844" s="114">
        <f>IF(DESIGN!O915&gt;0,DESIGN!K915*DESIGN!L915,0)</f>
        <v>0</v>
      </c>
    </row>
    <row r="845" spans="1:8" x14ac:dyDescent="0.25">
      <c r="A845" s="114">
        <f>IF(DESIGN!G916&gt;0,DESIGN!C916,0)</f>
        <v>0</v>
      </c>
      <c r="B845" s="114">
        <f>IF(DESIGN!O916&gt;0,DESIGN!K916,0)</f>
        <v>0</v>
      </c>
      <c r="G845" s="114">
        <f>IF(DESIGN!G916&gt;0,DESIGN!C916*DESIGN!D916,0)</f>
        <v>0</v>
      </c>
      <c r="H845" s="114">
        <f>IF(DESIGN!O916&gt;0,DESIGN!K916*DESIGN!L916,0)</f>
        <v>0</v>
      </c>
    </row>
    <row r="846" spans="1:8" x14ac:dyDescent="0.25">
      <c r="A846" s="114">
        <f>IF(DESIGN!G917&gt;0,DESIGN!C917,0)</f>
        <v>0</v>
      </c>
      <c r="B846" s="114">
        <f>IF(DESIGN!O917&gt;0,DESIGN!K917,0)</f>
        <v>0</v>
      </c>
      <c r="G846" s="114">
        <f>IF(DESIGN!G917&gt;0,DESIGN!C917*DESIGN!D917,0)</f>
        <v>0</v>
      </c>
      <c r="H846" s="114">
        <f>IF(DESIGN!O917&gt;0,DESIGN!K917*DESIGN!L917,0)</f>
        <v>0</v>
      </c>
    </row>
    <row r="847" spans="1:8" x14ac:dyDescent="0.25">
      <c r="A847" s="114">
        <f>IF(DESIGN!G918&gt;0,DESIGN!C918,0)</f>
        <v>0</v>
      </c>
      <c r="B847" s="114">
        <f>IF(DESIGN!O918&gt;0,DESIGN!K918,0)</f>
        <v>0</v>
      </c>
      <c r="G847" s="114">
        <f>IF(DESIGN!G918&gt;0,DESIGN!C918*DESIGN!D918,0)</f>
        <v>0</v>
      </c>
      <c r="H847" s="114">
        <f>IF(DESIGN!O918&gt;0,DESIGN!K918*DESIGN!L918,0)</f>
        <v>0</v>
      </c>
    </row>
    <row r="848" spans="1:8" x14ac:dyDescent="0.25">
      <c r="A848" s="114">
        <f>IF(DESIGN!G919&gt;0,DESIGN!C919,0)</f>
        <v>0</v>
      </c>
      <c r="B848" s="114">
        <f>IF(DESIGN!O919&gt;0,DESIGN!K919,0)</f>
        <v>0</v>
      </c>
      <c r="G848" s="114">
        <f>IF(DESIGN!G919&gt;0,DESIGN!C919*DESIGN!D919,0)</f>
        <v>0</v>
      </c>
      <c r="H848" s="114">
        <f>IF(DESIGN!O919&gt;0,DESIGN!K919*DESIGN!L919,0)</f>
        <v>0</v>
      </c>
    </row>
    <row r="849" spans="1:8" x14ac:dyDescent="0.25">
      <c r="A849" s="114">
        <f>IF(DESIGN!G920&gt;0,DESIGN!C920,0)</f>
        <v>0</v>
      </c>
      <c r="B849" s="114">
        <f>IF(DESIGN!O920&gt;0,DESIGN!K920,0)</f>
        <v>0</v>
      </c>
      <c r="G849" s="114">
        <f>IF(DESIGN!G920&gt;0,DESIGN!C920*DESIGN!D920,0)</f>
        <v>0</v>
      </c>
      <c r="H849" s="114">
        <f>IF(DESIGN!O920&gt;0,DESIGN!K920*DESIGN!L920,0)</f>
        <v>0</v>
      </c>
    </row>
    <row r="850" spans="1:8" x14ac:dyDescent="0.25">
      <c r="A850" s="114">
        <f>IF(DESIGN!G921&gt;0,DESIGN!C921,0)</f>
        <v>0</v>
      </c>
      <c r="B850" s="114">
        <f>IF(DESIGN!O921&gt;0,DESIGN!K921,0)</f>
        <v>0</v>
      </c>
      <c r="G850" s="114">
        <f>IF(DESIGN!G921&gt;0,DESIGN!C921*DESIGN!D921,0)</f>
        <v>0</v>
      </c>
      <c r="H850" s="114">
        <f>IF(DESIGN!O921&gt;0,DESIGN!K921*DESIGN!L921,0)</f>
        <v>0</v>
      </c>
    </row>
    <row r="851" spans="1:8" x14ac:dyDescent="0.25">
      <c r="A851" s="114">
        <f>IF(DESIGN!G922&gt;0,DESIGN!C922,0)</f>
        <v>0</v>
      </c>
      <c r="B851" s="114">
        <f>IF(DESIGN!O922&gt;0,DESIGN!K922,0)</f>
        <v>0</v>
      </c>
      <c r="G851" s="114">
        <f>IF(DESIGN!G922&gt;0,DESIGN!C922*DESIGN!D922,0)</f>
        <v>0</v>
      </c>
      <c r="H851" s="114">
        <f>IF(DESIGN!O922&gt;0,DESIGN!K922*DESIGN!L922,0)</f>
        <v>0</v>
      </c>
    </row>
    <row r="852" spans="1:8" x14ac:dyDescent="0.25">
      <c r="A852" s="114">
        <f>IF(DESIGN!G923&gt;0,DESIGN!C923,0)</f>
        <v>0</v>
      </c>
      <c r="B852" s="114">
        <f>IF(DESIGN!O923&gt;0,DESIGN!K923,0)</f>
        <v>0</v>
      </c>
      <c r="G852" s="114">
        <f>IF(DESIGN!G923&gt;0,DESIGN!C923*DESIGN!D923,0)</f>
        <v>0</v>
      </c>
      <c r="H852" s="114">
        <f>IF(DESIGN!O923&gt;0,DESIGN!K923*DESIGN!L923,0)</f>
        <v>0</v>
      </c>
    </row>
    <row r="853" spans="1:8" x14ac:dyDescent="0.25">
      <c r="A853" s="114">
        <f>IF(DESIGN!G924&gt;0,DESIGN!C924,0)</f>
        <v>0</v>
      </c>
      <c r="B853" s="114">
        <f>IF(DESIGN!O924&gt;0,DESIGN!K924,0)</f>
        <v>0</v>
      </c>
      <c r="G853" s="114">
        <f>IF(DESIGN!G924&gt;0,DESIGN!C924*DESIGN!D924,0)</f>
        <v>0</v>
      </c>
      <c r="H853" s="114">
        <f>IF(DESIGN!O924&gt;0,DESIGN!K924*DESIGN!L924,0)</f>
        <v>0</v>
      </c>
    </row>
    <row r="854" spans="1:8" x14ac:dyDescent="0.25">
      <c r="A854" s="114">
        <f>IF(DESIGN!G925&gt;0,DESIGN!C925,0)</f>
        <v>0</v>
      </c>
      <c r="B854" s="114">
        <f>IF(DESIGN!O925&gt;0,DESIGN!K925,0)</f>
        <v>0</v>
      </c>
      <c r="G854" s="114">
        <f>IF(DESIGN!G925&gt;0,DESIGN!C925*DESIGN!D925,0)</f>
        <v>0</v>
      </c>
      <c r="H854" s="114">
        <f>IF(DESIGN!O925&gt;0,DESIGN!K925*DESIGN!L925,0)</f>
        <v>0</v>
      </c>
    </row>
    <row r="855" spans="1:8" x14ac:dyDescent="0.25">
      <c r="A855" s="114">
        <f>IF(DESIGN!G926&gt;0,DESIGN!C926,0)</f>
        <v>0</v>
      </c>
      <c r="B855" s="114">
        <f>IF(DESIGN!O926&gt;0,DESIGN!K926,0)</f>
        <v>0</v>
      </c>
      <c r="G855" s="114">
        <f>IF(DESIGN!G926&gt;0,DESIGN!C926*DESIGN!D926,0)</f>
        <v>0</v>
      </c>
      <c r="H855" s="114">
        <f>IF(DESIGN!O926&gt;0,DESIGN!K926*DESIGN!L926,0)</f>
        <v>0</v>
      </c>
    </row>
    <row r="856" spans="1:8" x14ac:dyDescent="0.25">
      <c r="A856" s="114">
        <f>IF(DESIGN!G927&gt;0,DESIGN!C927,0)</f>
        <v>0</v>
      </c>
      <c r="B856" s="114">
        <f>IF(DESIGN!O927&gt;0,DESIGN!K927,0)</f>
        <v>0</v>
      </c>
      <c r="G856" s="114">
        <f>IF(DESIGN!G927&gt;0,DESIGN!C927*DESIGN!D927,0)</f>
        <v>0</v>
      </c>
      <c r="H856" s="114">
        <f>IF(DESIGN!O927&gt;0,DESIGN!K927*DESIGN!L927,0)</f>
        <v>0</v>
      </c>
    </row>
    <row r="857" spans="1:8" x14ac:dyDescent="0.25">
      <c r="A857" s="114">
        <f>IF(DESIGN!G928&gt;0,DESIGN!C928,0)</f>
        <v>0</v>
      </c>
      <c r="B857" s="114">
        <f>IF(DESIGN!O928&gt;0,DESIGN!K928,0)</f>
        <v>0</v>
      </c>
      <c r="G857" s="114">
        <f>IF(DESIGN!G928&gt;0,DESIGN!C928*DESIGN!D928,0)</f>
        <v>0</v>
      </c>
      <c r="H857" s="114">
        <f>IF(DESIGN!O928&gt;0,DESIGN!K928*DESIGN!L928,0)</f>
        <v>0</v>
      </c>
    </row>
    <row r="858" spans="1:8" x14ac:dyDescent="0.25">
      <c r="A858" s="114">
        <f>IF(DESIGN!G929&gt;0,DESIGN!C929,0)</f>
        <v>0</v>
      </c>
      <c r="B858" s="114">
        <f>IF(DESIGN!O929&gt;0,DESIGN!K929,0)</f>
        <v>0</v>
      </c>
      <c r="G858" s="114">
        <f>IF(DESIGN!G929&gt;0,DESIGN!C929*DESIGN!D929,0)</f>
        <v>0</v>
      </c>
      <c r="H858" s="114">
        <f>IF(DESIGN!O929&gt;0,DESIGN!K929*DESIGN!L929,0)</f>
        <v>0</v>
      </c>
    </row>
    <row r="859" spans="1:8" x14ac:dyDescent="0.25">
      <c r="A859" s="114">
        <f>IF(DESIGN!G930&gt;0,DESIGN!C930,0)</f>
        <v>0</v>
      </c>
      <c r="B859" s="114">
        <f>IF(DESIGN!O930&gt;0,DESIGN!K930,0)</f>
        <v>0</v>
      </c>
      <c r="G859" s="114">
        <f>IF(DESIGN!G930&gt;0,DESIGN!C930*DESIGN!D930,0)</f>
        <v>0</v>
      </c>
      <c r="H859" s="114">
        <f>IF(DESIGN!O930&gt;0,DESIGN!K930*DESIGN!L930,0)</f>
        <v>0</v>
      </c>
    </row>
    <row r="860" spans="1:8" x14ac:dyDescent="0.25">
      <c r="A860" s="114">
        <f>IF(DESIGN!G931&gt;0,DESIGN!C931,0)</f>
        <v>0</v>
      </c>
      <c r="B860" s="114">
        <f>IF(DESIGN!O931&gt;0,DESIGN!K931,0)</f>
        <v>0</v>
      </c>
      <c r="G860" s="114">
        <f>IF(DESIGN!G931&gt;0,DESIGN!C931*DESIGN!D931,0)</f>
        <v>0</v>
      </c>
      <c r="H860" s="114">
        <f>IF(DESIGN!O931&gt;0,DESIGN!K931*DESIGN!L931,0)</f>
        <v>0</v>
      </c>
    </row>
    <row r="861" spans="1:8" x14ac:dyDescent="0.25">
      <c r="A861" s="114">
        <f>IF(DESIGN!G932&gt;0,DESIGN!C932,0)</f>
        <v>0</v>
      </c>
      <c r="B861" s="114">
        <f>IF(DESIGN!O932&gt;0,DESIGN!K932,0)</f>
        <v>0</v>
      </c>
      <c r="G861" s="114">
        <f>IF(DESIGN!G932&gt;0,DESIGN!C932*DESIGN!D932,0)</f>
        <v>0</v>
      </c>
      <c r="H861" s="114">
        <f>IF(DESIGN!O932&gt;0,DESIGN!K932*DESIGN!L932,0)</f>
        <v>0</v>
      </c>
    </row>
    <row r="862" spans="1:8" x14ac:dyDescent="0.25">
      <c r="A862" s="114">
        <f>IF(DESIGN!G933&gt;0,DESIGN!C933,0)</f>
        <v>0</v>
      </c>
      <c r="B862" s="114">
        <f>IF(DESIGN!O933&gt;0,DESIGN!K933,0)</f>
        <v>0</v>
      </c>
      <c r="G862" s="114">
        <f>IF(DESIGN!G933&gt;0,DESIGN!C933*DESIGN!D933,0)</f>
        <v>0</v>
      </c>
      <c r="H862" s="114">
        <f>IF(DESIGN!O933&gt;0,DESIGN!K933*DESIGN!L933,0)</f>
        <v>0</v>
      </c>
    </row>
    <row r="863" spans="1:8" x14ac:dyDescent="0.25">
      <c r="A863" s="114">
        <f>IF(DESIGN!G934&gt;0,DESIGN!C934,0)</f>
        <v>0</v>
      </c>
      <c r="B863" s="114">
        <f>IF(DESIGN!O934&gt;0,DESIGN!K934,0)</f>
        <v>0</v>
      </c>
      <c r="G863" s="114">
        <f>IF(DESIGN!G934&gt;0,DESIGN!C934*DESIGN!D934,0)</f>
        <v>0</v>
      </c>
      <c r="H863" s="114">
        <f>IF(DESIGN!O934&gt;0,DESIGN!K934*DESIGN!L934,0)</f>
        <v>0</v>
      </c>
    </row>
    <row r="864" spans="1:8" x14ac:dyDescent="0.25">
      <c r="A864" s="114">
        <f>IF(DESIGN!G935&gt;0,DESIGN!C935,0)</f>
        <v>0</v>
      </c>
      <c r="B864" s="114">
        <f>IF(DESIGN!O935&gt;0,DESIGN!K935,0)</f>
        <v>0</v>
      </c>
      <c r="G864" s="114">
        <f>IF(DESIGN!G935&gt;0,DESIGN!C935*DESIGN!D935,0)</f>
        <v>0</v>
      </c>
      <c r="H864" s="114">
        <f>IF(DESIGN!O935&gt;0,DESIGN!K935*DESIGN!L935,0)</f>
        <v>0</v>
      </c>
    </row>
    <row r="865" spans="1:8" x14ac:dyDescent="0.25">
      <c r="A865" s="114">
        <f>IF(DESIGN!G936&gt;0,DESIGN!C936,0)</f>
        <v>0</v>
      </c>
      <c r="B865" s="114">
        <f>IF(DESIGN!O936&gt;0,DESIGN!K936,0)</f>
        <v>0</v>
      </c>
      <c r="G865" s="114">
        <f>IF(DESIGN!G936&gt;0,DESIGN!C936*DESIGN!D936,0)</f>
        <v>0</v>
      </c>
      <c r="H865" s="114">
        <f>IF(DESIGN!O936&gt;0,DESIGN!K936*DESIGN!L936,0)</f>
        <v>0</v>
      </c>
    </row>
    <row r="866" spans="1:8" x14ac:dyDescent="0.25">
      <c r="A866" s="114">
        <f>IF(DESIGN!G937&gt;0,DESIGN!C937,0)</f>
        <v>0</v>
      </c>
      <c r="B866" s="114">
        <f>IF(DESIGN!O937&gt;0,DESIGN!K937,0)</f>
        <v>0</v>
      </c>
      <c r="G866" s="114">
        <f>IF(DESIGN!G937&gt;0,DESIGN!C937*DESIGN!D937,0)</f>
        <v>0</v>
      </c>
      <c r="H866" s="114">
        <f>IF(DESIGN!O937&gt;0,DESIGN!K937*DESIGN!L937,0)</f>
        <v>0</v>
      </c>
    </row>
    <row r="867" spans="1:8" x14ac:dyDescent="0.25">
      <c r="A867" s="114">
        <f>IF(DESIGN!G938&gt;0,DESIGN!C938,0)</f>
        <v>0</v>
      </c>
      <c r="B867" s="114">
        <f>IF(DESIGN!O938&gt;0,DESIGN!K938,0)</f>
        <v>0</v>
      </c>
      <c r="G867" s="114">
        <f>IF(DESIGN!G938&gt;0,DESIGN!C938*DESIGN!D938,0)</f>
        <v>0</v>
      </c>
      <c r="H867" s="114">
        <f>IF(DESIGN!O938&gt;0,DESIGN!K938*DESIGN!L938,0)</f>
        <v>0</v>
      </c>
    </row>
    <row r="868" spans="1:8" x14ac:dyDescent="0.25">
      <c r="A868" s="114">
        <f>IF(DESIGN!G939&gt;0,DESIGN!C939,0)</f>
        <v>0</v>
      </c>
      <c r="B868" s="114">
        <f>IF(DESIGN!O939&gt;0,DESIGN!K939,0)</f>
        <v>0</v>
      </c>
      <c r="G868" s="114">
        <f>IF(DESIGN!G939&gt;0,DESIGN!C939*DESIGN!D939,0)</f>
        <v>0</v>
      </c>
      <c r="H868" s="114">
        <f>IF(DESIGN!O939&gt;0,DESIGN!K939*DESIGN!L939,0)</f>
        <v>0</v>
      </c>
    </row>
    <row r="869" spans="1:8" x14ac:dyDescent="0.25">
      <c r="A869" s="114">
        <f>IF(DESIGN!G940&gt;0,DESIGN!C940,0)</f>
        <v>0</v>
      </c>
      <c r="B869" s="114">
        <f>IF(DESIGN!O940&gt;0,DESIGN!K940,0)</f>
        <v>0</v>
      </c>
      <c r="G869" s="114">
        <f>IF(DESIGN!G940&gt;0,DESIGN!C940*DESIGN!D940,0)</f>
        <v>0</v>
      </c>
      <c r="H869" s="114">
        <f>IF(DESIGN!O940&gt;0,DESIGN!K940*DESIGN!L940,0)</f>
        <v>0</v>
      </c>
    </row>
    <row r="870" spans="1:8" x14ac:dyDescent="0.25">
      <c r="A870" s="114">
        <f>IF(DESIGN!G941&gt;0,DESIGN!C941,0)</f>
        <v>0</v>
      </c>
      <c r="B870" s="114">
        <f>IF(DESIGN!O941&gt;0,DESIGN!K941,0)</f>
        <v>0</v>
      </c>
      <c r="G870" s="114">
        <f>IF(DESIGN!G941&gt;0,DESIGN!C941*DESIGN!D941,0)</f>
        <v>0</v>
      </c>
      <c r="H870" s="114">
        <f>IF(DESIGN!O941&gt;0,DESIGN!K941*DESIGN!L941,0)</f>
        <v>0</v>
      </c>
    </row>
    <row r="871" spans="1:8" x14ac:dyDescent="0.25">
      <c r="A871" s="114">
        <f>IF(DESIGN!G942&gt;0,DESIGN!C942,0)</f>
        <v>0</v>
      </c>
      <c r="B871" s="114">
        <f>IF(DESIGN!O942&gt;0,DESIGN!K942,0)</f>
        <v>0</v>
      </c>
      <c r="G871" s="114">
        <f>IF(DESIGN!G942&gt;0,DESIGN!C942*DESIGN!D942,0)</f>
        <v>0</v>
      </c>
      <c r="H871" s="114">
        <f>IF(DESIGN!O942&gt;0,DESIGN!K942*DESIGN!L942,0)</f>
        <v>0</v>
      </c>
    </row>
    <row r="872" spans="1:8" x14ac:dyDescent="0.25">
      <c r="A872" s="114">
        <f>IF(DESIGN!G943&gt;0,DESIGN!C943,0)</f>
        <v>0</v>
      </c>
      <c r="B872" s="114">
        <f>IF(DESIGN!O943&gt;0,DESIGN!K943,0)</f>
        <v>0</v>
      </c>
      <c r="G872" s="114">
        <f>IF(DESIGN!G943&gt;0,DESIGN!C943*DESIGN!D943,0)</f>
        <v>0</v>
      </c>
      <c r="H872" s="114">
        <f>IF(DESIGN!O943&gt;0,DESIGN!K943*DESIGN!L943,0)</f>
        <v>0</v>
      </c>
    </row>
    <row r="873" spans="1:8" x14ac:dyDescent="0.25">
      <c r="A873" s="114">
        <f>IF(DESIGN!G944&gt;0,DESIGN!C944,0)</f>
        <v>0</v>
      </c>
      <c r="B873" s="114">
        <f>IF(DESIGN!O944&gt;0,DESIGN!K944,0)</f>
        <v>0</v>
      </c>
      <c r="G873" s="114">
        <f>IF(DESIGN!G944&gt;0,DESIGN!C944*DESIGN!D944,0)</f>
        <v>0</v>
      </c>
      <c r="H873" s="114">
        <f>IF(DESIGN!O944&gt;0,DESIGN!K944*DESIGN!L944,0)</f>
        <v>0</v>
      </c>
    </row>
    <row r="874" spans="1:8" x14ac:dyDescent="0.25">
      <c r="A874" s="114">
        <f>IF(DESIGN!G945&gt;0,DESIGN!C945,0)</f>
        <v>0</v>
      </c>
      <c r="B874" s="114">
        <f>IF(DESIGN!O945&gt;0,DESIGN!K945,0)</f>
        <v>0</v>
      </c>
      <c r="G874" s="114">
        <f>IF(DESIGN!G945&gt;0,DESIGN!C945*DESIGN!D945,0)</f>
        <v>0</v>
      </c>
      <c r="H874" s="114">
        <f>IF(DESIGN!O945&gt;0,DESIGN!K945*DESIGN!L945,0)</f>
        <v>0</v>
      </c>
    </row>
    <row r="875" spans="1:8" x14ac:dyDescent="0.25">
      <c r="A875" s="114">
        <f>IF(DESIGN!G946&gt;0,DESIGN!C946,0)</f>
        <v>0</v>
      </c>
      <c r="B875" s="114">
        <f>IF(DESIGN!O946&gt;0,DESIGN!K946,0)</f>
        <v>0</v>
      </c>
      <c r="G875" s="114">
        <f>IF(DESIGN!G946&gt;0,DESIGN!C946*DESIGN!D946,0)</f>
        <v>0</v>
      </c>
      <c r="H875" s="114">
        <f>IF(DESIGN!O946&gt;0,DESIGN!K946*DESIGN!L946,0)</f>
        <v>0</v>
      </c>
    </row>
    <row r="876" spans="1:8" x14ac:dyDescent="0.25">
      <c r="A876" s="114">
        <f>IF(DESIGN!G947&gt;0,DESIGN!C947,0)</f>
        <v>0</v>
      </c>
      <c r="B876" s="114">
        <f>IF(DESIGN!O947&gt;0,DESIGN!K947,0)</f>
        <v>0</v>
      </c>
      <c r="G876" s="114">
        <f>IF(DESIGN!G947&gt;0,DESIGN!C947*DESIGN!D947,0)</f>
        <v>0</v>
      </c>
      <c r="H876" s="114">
        <f>IF(DESIGN!O947&gt;0,DESIGN!K947*DESIGN!L947,0)</f>
        <v>0</v>
      </c>
    </row>
    <row r="877" spans="1:8" x14ac:dyDescent="0.25">
      <c r="A877" s="114">
        <f>IF(DESIGN!G948&gt;0,DESIGN!C948,0)</f>
        <v>0</v>
      </c>
      <c r="B877" s="114">
        <f>IF(DESIGN!O948&gt;0,DESIGN!K948,0)</f>
        <v>0</v>
      </c>
      <c r="G877" s="114">
        <f>IF(DESIGN!G948&gt;0,DESIGN!C948*DESIGN!D948,0)</f>
        <v>0</v>
      </c>
      <c r="H877" s="114">
        <f>IF(DESIGN!O948&gt;0,DESIGN!K948*DESIGN!L948,0)</f>
        <v>0</v>
      </c>
    </row>
    <row r="878" spans="1:8" x14ac:dyDescent="0.25">
      <c r="A878" s="114">
        <f>IF(DESIGN!G949&gt;0,DESIGN!C949,0)</f>
        <v>0</v>
      </c>
      <c r="B878" s="114">
        <f>IF(DESIGN!O949&gt;0,DESIGN!K949,0)</f>
        <v>0</v>
      </c>
      <c r="G878" s="114">
        <f>IF(DESIGN!G949&gt;0,DESIGN!C949*DESIGN!D949,0)</f>
        <v>0</v>
      </c>
      <c r="H878" s="114">
        <f>IF(DESIGN!O949&gt;0,DESIGN!K949*DESIGN!L949,0)</f>
        <v>0</v>
      </c>
    </row>
    <row r="879" spans="1:8" x14ac:dyDescent="0.25">
      <c r="A879" s="114">
        <f>IF(DESIGN!G950&gt;0,DESIGN!C950,0)</f>
        <v>0</v>
      </c>
      <c r="B879" s="114">
        <f>IF(DESIGN!O950&gt;0,DESIGN!K950,0)</f>
        <v>0</v>
      </c>
      <c r="G879" s="114">
        <f>IF(DESIGN!G950&gt;0,DESIGN!C950*DESIGN!D950,0)</f>
        <v>0</v>
      </c>
      <c r="H879" s="114">
        <f>IF(DESIGN!O950&gt;0,DESIGN!K950*DESIGN!L950,0)</f>
        <v>0</v>
      </c>
    </row>
    <row r="880" spans="1:8" x14ac:dyDescent="0.25">
      <c r="A880" s="114">
        <f>IF(DESIGN!G951&gt;0,DESIGN!C951,0)</f>
        <v>0</v>
      </c>
      <c r="B880" s="114">
        <f>IF(DESIGN!O951&gt;0,DESIGN!K951,0)</f>
        <v>0</v>
      </c>
      <c r="G880" s="114">
        <f>IF(DESIGN!G951&gt;0,DESIGN!C951*DESIGN!D951,0)</f>
        <v>0</v>
      </c>
      <c r="H880" s="114">
        <f>IF(DESIGN!O951&gt;0,DESIGN!K951*DESIGN!L951,0)</f>
        <v>0</v>
      </c>
    </row>
    <row r="881" spans="1:8" x14ac:dyDescent="0.25">
      <c r="A881" s="114">
        <f>IF(DESIGN!G952&gt;0,DESIGN!C952,0)</f>
        <v>0</v>
      </c>
      <c r="B881" s="114">
        <f>IF(DESIGN!O952&gt;0,DESIGN!K952,0)</f>
        <v>0</v>
      </c>
      <c r="G881" s="114">
        <f>IF(DESIGN!G952&gt;0,DESIGN!C952*DESIGN!D952,0)</f>
        <v>0</v>
      </c>
      <c r="H881" s="114">
        <f>IF(DESIGN!O952&gt;0,DESIGN!K952*DESIGN!L952,0)</f>
        <v>0</v>
      </c>
    </row>
    <row r="882" spans="1:8" x14ac:dyDescent="0.25">
      <c r="A882" s="114">
        <f>IF(DESIGN!G953&gt;0,DESIGN!C953,0)</f>
        <v>0</v>
      </c>
      <c r="B882" s="114">
        <f>IF(DESIGN!O953&gt;0,DESIGN!K953,0)</f>
        <v>0</v>
      </c>
      <c r="G882" s="114">
        <f>IF(DESIGN!G953&gt;0,DESIGN!C953*DESIGN!D953,0)</f>
        <v>0</v>
      </c>
      <c r="H882" s="114">
        <f>IF(DESIGN!O953&gt;0,DESIGN!K953*DESIGN!L953,0)</f>
        <v>0</v>
      </c>
    </row>
    <row r="883" spans="1:8" x14ac:dyDescent="0.25">
      <c r="A883" s="114">
        <f>IF(DESIGN!G954&gt;0,DESIGN!C954,0)</f>
        <v>0</v>
      </c>
      <c r="B883" s="114">
        <f>IF(DESIGN!O954&gt;0,DESIGN!K954,0)</f>
        <v>0</v>
      </c>
      <c r="G883" s="114">
        <f>IF(DESIGN!G954&gt;0,DESIGN!C954*DESIGN!D954,0)</f>
        <v>0</v>
      </c>
      <c r="H883" s="114">
        <f>IF(DESIGN!O954&gt;0,DESIGN!K954*DESIGN!L954,0)</f>
        <v>0</v>
      </c>
    </row>
    <row r="884" spans="1:8" x14ac:dyDescent="0.25">
      <c r="A884" s="114">
        <f>IF(DESIGN!G955&gt;0,DESIGN!C955,0)</f>
        <v>0</v>
      </c>
      <c r="B884" s="114">
        <f>IF(DESIGN!O955&gt;0,DESIGN!K955,0)</f>
        <v>0</v>
      </c>
      <c r="G884" s="114">
        <f>IF(DESIGN!G955&gt;0,DESIGN!C955*DESIGN!D955,0)</f>
        <v>0</v>
      </c>
      <c r="H884" s="114">
        <f>IF(DESIGN!O955&gt;0,DESIGN!K955*DESIGN!L955,0)</f>
        <v>0</v>
      </c>
    </row>
    <row r="885" spans="1:8" x14ac:dyDescent="0.25">
      <c r="A885" s="114">
        <f>IF(DESIGN!G956&gt;0,DESIGN!C956,0)</f>
        <v>0</v>
      </c>
      <c r="B885" s="114">
        <f>IF(DESIGN!O956&gt;0,DESIGN!K956,0)</f>
        <v>0</v>
      </c>
      <c r="G885" s="114">
        <f>IF(DESIGN!G956&gt;0,DESIGN!C956*DESIGN!D956,0)</f>
        <v>0</v>
      </c>
      <c r="H885" s="114">
        <f>IF(DESIGN!O956&gt;0,DESIGN!K956*DESIGN!L956,0)</f>
        <v>0</v>
      </c>
    </row>
    <row r="886" spans="1:8" x14ac:dyDescent="0.25">
      <c r="A886" s="114">
        <f>IF(DESIGN!G957&gt;0,DESIGN!C957,0)</f>
        <v>0</v>
      </c>
      <c r="B886" s="114">
        <f>IF(DESIGN!O957&gt;0,DESIGN!K957,0)</f>
        <v>0</v>
      </c>
      <c r="G886" s="114">
        <f>IF(DESIGN!G957&gt;0,DESIGN!C957*DESIGN!D957,0)</f>
        <v>0</v>
      </c>
      <c r="H886" s="114">
        <f>IF(DESIGN!O957&gt;0,DESIGN!K957*DESIGN!L957,0)</f>
        <v>0</v>
      </c>
    </row>
    <row r="887" spans="1:8" x14ac:dyDescent="0.25">
      <c r="A887" s="114">
        <f>IF(DESIGN!G958&gt;0,DESIGN!C958,0)</f>
        <v>0</v>
      </c>
      <c r="B887" s="114">
        <f>IF(DESIGN!O958&gt;0,DESIGN!K958,0)</f>
        <v>0</v>
      </c>
      <c r="G887" s="114">
        <f>IF(DESIGN!G958&gt;0,DESIGN!C958*DESIGN!D958,0)</f>
        <v>0</v>
      </c>
      <c r="H887" s="114">
        <f>IF(DESIGN!O958&gt;0,DESIGN!K958*DESIGN!L958,0)</f>
        <v>0</v>
      </c>
    </row>
    <row r="888" spans="1:8" x14ac:dyDescent="0.25">
      <c r="A888" s="114">
        <f>IF(DESIGN!G959&gt;0,DESIGN!C959,0)</f>
        <v>0</v>
      </c>
      <c r="B888" s="114">
        <f>IF(DESIGN!O959&gt;0,DESIGN!K959,0)</f>
        <v>0</v>
      </c>
      <c r="G888" s="114">
        <f>IF(DESIGN!G959&gt;0,DESIGN!C959*DESIGN!D959,0)</f>
        <v>0</v>
      </c>
      <c r="H888" s="114">
        <f>IF(DESIGN!O959&gt;0,DESIGN!K959*DESIGN!L959,0)</f>
        <v>0</v>
      </c>
    </row>
    <row r="889" spans="1:8" x14ac:dyDescent="0.25">
      <c r="A889" s="114">
        <f>IF(DESIGN!G960&gt;0,DESIGN!C960,0)</f>
        <v>0</v>
      </c>
      <c r="B889" s="114">
        <f>IF(DESIGN!O960&gt;0,DESIGN!K960,0)</f>
        <v>0</v>
      </c>
      <c r="G889" s="114">
        <f>IF(DESIGN!G960&gt;0,DESIGN!C960*DESIGN!D960,0)</f>
        <v>0</v>
      </c>
      <c r="H889" s="114">
        <f>IF(DESIGN!O960&gt;0,DESIGN!K960*DESIGN!L960,0)</f>
        <v>0</v>
      </c>
    </row>
    <row r="890" spans="1:8" x14ac:dyDescent="0.25">
      <c r="A890" s="114">
        <f>IF(DESIGN!G961&gt;0,DESIGN!C961,0)</f>
        <v>0</v>
      </c>
      <c r="B890" s="114">
        <f>IF(DESIGN!O961&gt;0,DESIGN!K961,0)</f>
        <v>0</v>
      </c>
      <c r="G890" s="114">
        <f>IF(DESIGN!G961&gt;0,DESIGN!C961*DESIGN!D961,0)</f>
        <v>0</v>
      </c>
      <c r="H890" s="114">
        <f>IF(DESIGN!O961&gt;0,DESIGN!K961*DESIGN!L961,0)</f>
        <v>0</v>
      </c>
    </row>
    <row r="891" spans="1:8" x14ac:dyDescent="0.25">
      <c r="A891" s="114">
        <f>IF(DESIGN!G962&gt;0,DESIGN!C962,0)</f>
        <v>0</v>
      </c>
      <c r="B891" s="114">
        <f>IF(DESIGN!O962&gt;0,DESIGN!K962,0)</f>
        <v>0</v>
      </c>
      <c r="G891" s="114">
        <f>IF(DESIGN!G962&gt;0,DESIGN!C962*DESIGN!D962,0)</f>
        <v>0</v>
      </c>
      <c r="H891" s="114">
        <f>IF(DESIGN!O962&gt;0,DESIGN!K962*DESIGN!L962,0)</f>
        <v>0</v>
      </c>
    </row>
    <row r="892" spans="1:8" x14ac:dyDescent="0.25">
      <c r="A892" s="114">
        <f>IF(DESIGN!G963&gt;0,DESIGN!C963,0)</f>
        <v>0</v>
      </c>
      <c r="B892" s="114">
        <f>IF(DESIGN!O963&gt;0,DESIGN!K963,0)</f>
        <v>0</v>
      </c>
      <c r="G892" s="114">
        <f>IF(DESIGN!G963&gt;0,DESIGN!C963*DESIGN!D963,0)</f>
        <v>0</v>
      </c>
      <c r="H892" s="114">
        <f>IF(DESIGN!O963&gt;0,DESIGN!K963*DESIGN!L963,0)</f>
        <v>0</v>
      </c>
    </row>
    <row r="893" spans="1:8" x14ac:dyDescent="0.25">
      <c r="A893" s="114">
        <f>IF(DESIGN!G964&gt;0,DESIGN!C964,0)</f>
        <v>0</v>
      </c>
      <c r="B893" s="114">
        <f>IF(DESIGN!O964&gt;0,DESIGN!K964,0)</f>
        <v>0</v>
      </c>
      <c r="G893" s="114">
        <f>IF(DESIGN!G964&gt;0,DESIGN!C964*DESIGN!D964,0)</f>
        <v>0</v>
      </c>
      <c r="H893" s="114">
        <f>IF(DESIGN!O964&gt;0,DESIGN!K964*DESIGN!L964,0)</f>
        <v>0</v>
      </c>
    </row>
    <row r="894" spans="1:8" x14ac:dyDescent="0.25">
      <c r="A894" s="114">
        <f>IF(DESIGN!G965&gt;0,DESIGN!C965,0)</f>
        <v>0</v>
      </c>
      <c r="B894" s="114">
        <f>IF(DESIGN!O965&gt;0,DESIGN!K965,0)</f>
        <v>0</v>
      </c>
      <c r="G894" s="114">
        <f>IF(DESIGN!G965&gt;0,DESIGN!C965*DESIGN!D965,0)</f>
        <v>0</v>
      </c>
      <c r="H894" s="114">
        <f>IF(DESIGN!O965&gt;0,DESIGN!K965*DESIGN!L965,0)</f>
        <v>0</v>
      </c>
    </row>
    <row r="895" spans="1:8" x14ac:dyDescent="0.25">
      <c r="A895" s="114">
        <f>IF(DESIGN!G966&gt;0,DESIGN!C966,0)</f>
        <v>0</v>
      </c>
      <c r="B895" s="114">
        <f>IF(DESIGN!O966&gt;0,DESIGN!K966,0)</f>
        <v>0</v>
      </c>
      <c r="G895" s="114">
        <f>IF(DESIGN!G966&gt;0,DESIGN!C966*DESIGN!D966,0)</f>
        <v>0</v>
      </c>
      <c r="H895" s="114">
        <f>IF(DESIGN!O966&gt;0,DESIGN!K966*DESIGN!L966,0)</f>
        <v>0</v>
      </c>
    </row>
    <row r="896" spans="1:8" x14ac:dyDescent="0.25">
      <c r="A896" s="114">
        <f>IF(DESIGN!G967&gt;0,DESIGN!C967,0)</f>
        <v>0</v>
      </c>
      <c r="B896" s="114">
        <f>IF(DESIGN!O967&gt;0,DESIGN!K967,0)</f>
        <v>0</v>
      </c>
      <c r="G896" s="114">
        <f>IF(DESIGN!G967&gt;0,DESIGN!C967*DESIGN!D967,0)</f>
        <v>0</v>
      </c>
      <c r="H896" s="114">
        <f>IF(DESIGN!O967&gt;0,DESIGN!K967*DESIGN!L967,0)</f>
        <v>0</v>
      </c>
    </row>
    <row r="897" spans="1:8" x14ac:dyDescent="0.25">
      <c r="A897" s="114">
        <f>IF(DESIGN!G968&gt;0,DESIGN!C968,0)</f>
        <v>0</v>
      </c>
      <c r="B897" s="114">
        <f>IF(DESIGN!O968&gt;0,DESIGN!K968,0)</f>
        <v>0</v>
      </c>
      <c r="G897" s="114">
        <f>IF(DESIGN!G968&gt;0,DESIGN!C968*DESIGN!D968,0)</f>
        <v>0</v>
      </c>
      <c r="H897" s="114">
        <f>IF(DESIGN!O968&gt;0,DESIGN!K968*DESIGN!L968,0)</f>
        <v>0</v>
      </c>
    </row>
    <row r="898" spans="1:8" x14ac:dyDescent="0.25">
      <c r="A898" s="114">
        <f>IF(DESIGN!G969&gt;0,DESIGN!C969,0)</f>
        <v>0</v>
      </c>
      <c r="B898" s="114">
        <f>IF(DESIGN!O969&gt;0,DESIGN!K969,0)</f>
        <v>0</v>
      </c>
      <c r="G898" s="114">
        <f>IF(DESIGN!G969&gt;0,DESIGN!C969*DESIGN!D969,0)</f>
        <v>0</v>
      </c>
      <c r="H898" s="114">
        <f>IF(DESIGN!O969&gt;0,DESIGN!K969*DESIGN!L969,0)</f>
        <v>0</v>
      </c>
    </row>
    <row r="899" spans="1:8" x14ac:dyDescent="0.25">
      <c r="A899" s="114">
        <f>IF(DESIGN!G970&gt;0,DESIGN!C970,0)</f>
        <v>0</v>
      </c>
      <c r="B899" s="114">
        <f>IF(DESIGN!O970&gt;0,DESIGN!K970,0)</f>
        <v>0</v>
      </c>
      <c r="G899" s="114">
        <f>IF(DESIGN!G970&gt;0,DESIGN!C970*DESIGN!D970,0)</f>
        <v>0</v>
      </c>
      <c r="H899" s="114">
        <f>IF(DESIGN!O970&gt;0,DESIGN!K970*DESIGN!L970,0)</f>
        <v>0</v>
      </c>
    </row>
    <row r="900" spans="1:8" x14ac:dyDescent="0.25">
      <c r="A900" s="114">
        <f>IF(DESIGN!G971&gt;0,DESIGN!C971,0)</f>
        <v>0</v>
      </c>
      <c r="B900" s="114">
        <f>IF(DESIGN!O971&gt;0,DESIGN!K971,0)</f>
        <v>0</v>
      </c>
      <c r="G900" s="114">
        <f>IF(DESIGN!G971&gt;0,DESIGN!C971*DESIGN!D971,0)</f>
        <v>0</v>
      </c>
      <c r="H900" s="114">
        <f>IF(DESIGN!O971&gt;0,DESIGN!K971*DESIGN!L971,0)</f>
        <v>0</v>
      </c>
    </row>
    <row r="901" spans="1:8" x14ac:dyDescent="0.25">
      <c r="A901" s="114">
        <f>IF(DESIGN!G972&gt;0,DESIGN!C972,0)</f>
        <v>0</v>
      </c>
      <c r="B901" s="114">
        <f>IF(DESIGN!O972&gt;0,DESIGN!K972,0)</f>
        <v>0</v>
      </c>
      <c r="G901" s="114">
        <f>IF(DESIGN!G972&gt;0,DESIGN!C972*DESIGN!D972,0)</f>
        <v>0</v>
      </c>
      <c r="H901" s="114">
        <f>IF(DESIGN!O972&gt;0,DESIGN!K972*DESIGN!L972,0)</f>
        <v>0</v>
      </c>
    </row>
    <row r="902" spans="1:8" x14ac:dyDescent="0.25">
      <c r="A902" s="114">
        <f>IF(DESIGN!G973&gt;0,DESIGN!C973,0)</f>
        <v>0</v>
      </c>
      <c r="B902" s="114">
        <f>IF(DESIGN!O973&gt;0,DESIGN!K973,0)</f>
        <v>0</v>
      </c>
      <c r="G902" s="114">
        <f>IF(DESIGN!G973&gt;0,DESIGN!C973*DESIGN!D973,0)</f>
        <v>0</v>
      </c>
      <c r="H902" s="114">
        <f>IF(DESIGN!O973&gt;0,DESIGN!K973*DESIGN!L973,0)</f>
        <v>0</v>
      </c>
    </row>
    <row r="903" spans="1:8" x14ac:dyDescent="0.25">
      <c r="A903" s="114">
        <f>IF(DESIGN!G974&gt;0,DESIGN!C974,0)</f>
        <v>0</v>
      </c>
      <c r="B903" s="114">
        <f>IF(DESIGN!O974&gt;0,DESIGN!K974,0)</f>
        <v>0</v>
      </c>
      <c r="G903" s="114">
        <f>IF(DESIGN!G974&gt;0,DESIGN!C974*DESIGN!D974,0)</f>
        <v>0</v>
      </c>
      <c r="H903" s="114">
        <f>IF(DESIGN!O974&gt;0,DESIGN!K974*DESIGN!L974,0)</f>
        <v>0</v>
      </c>
    </row>
    <row r="904" spans="1:8" x14ac:dyDescent="0.25">
      <c r="A904" s="114">
        <f>IF(DESIGN!G975&gt;0,DESIGN!C975,0)</f>
        <v>0</v>
      </c>
      <c r="B904" s="114">
        <f>IF(DESIGN!O975&gt;0,DESIGN!K975,0)</f>
        <v>0</v>
      </c>
      <c r="G904" s="114">
        <f>IF(DESIGN!G975&gt;0,DESIGN!C975*DESIGN!D975,0)</f>
        <v>0</v>
      </c>
      <c r="H904" s="114">
        <f>IF(DESIGN!O975&gt;0,DESIGN!K975*DESIGN!L975,0)</f>
        <v>0</v>
      </c>
    </row>
    <row r="905" spans="1:8" x14ac:dyDescent="0.25">
      <c r="A905" s="114">
        <f>IF(DESIGN!G976&gt;0,DESIGN!C976,0)</f>
        <v>0</v>
      </c>
      <c r="B905" s="114">
        <f>IF(DESIGN!O976&gt;0,DESIGN!K976,0)</f>
        <v>0</v>
      </c>
      <c r="G905" s="114">
        <f>IF(DESIGN!G976&gt;0,DESIGN!C976*DESIGN!D976,0)</f>
        <v>0</v>
      </c>
      <c r="H905" s="114">
        <f>IF(DESIGN!O976&gt;0,DESIGN!K976*DESIGN!L976,0)</f>
        <v>0</v>
      </c>
    </row>
    <row r="906" spans="1:8" x14ac:dyDescent="0.25">
      <c r="A906" s="114">
        <f>IF(DESIGN!G977&gt;0,DESIGN!C977,0)</f>
        <v>0</v>
      </c>
      <c r="B906" s="114">
        <f>IF(DESIGN!O977&gt;0,DESIGN!K977,0)</f>
        <v>0</v>
      </c>
      <c r="G906" s="114">
        <f>IF(DESIGN!G977&gt;0,DESIGN!C977*DESIGN!D977,0)</f>
        <v>0</v>
      </c>
      <c r="H906" s="114">
        <f>IF(DESIGN!O977&gt;0,DESIGN!K977*DESIGN!L977,0)</f>
        <v>0</v>
      </c>
    </row>
    <row r="907" spans="1:8" x14ac:dyDescent="0.25">
      <c r="A907" s="114">
        <f>IF(DESIGN!G978&gt;0,DESIGN!C978,0)</f>
        <v>0</v>
      </c>
      <c r="B907" s="114">
        <f>IF(DESIGN!O978&gt;0,DESIGN!K978,0)</f>
        <v>0</v>
      </c>
      <c r="G907" s="114">
        <f>IF(DESIGN!G978&gt;0,DESIGN!C978*DESIGN!D978,0)</f>
        <v>0</v>
      </c>
      <c r="H907" s="114">
        <f>IF(DESIGN!O978&gt;0,DESIGN!K978*DESIGN!L978,0)</f>
        <v>0</v>
      </c>
    </row>
    <row r="908" spans="1:8" x14ac:dyDescent="0.25">
      <c r="A908" s="114">
        <f>IF(DESIGN!G979&gt;0,DESIGN!C979,0)</f>
        <v>0</v>
      </c>
      <c r="B908" s="114">
        <f>IF(DESIGN!O979&gt;0,DESIGN!K979,0)</f>
        <v>0</v>
      </c>
      <c r="G908" s="114">
        <f>IF(DESIGN!G979&gt;0,DESIGN!C979*DESIGN!D979,0)</f>
        <v>0</v>
      </c>
      <c r="H908" s="114">
        <f>IF(DESIGN!O979&gt;0,DESIGN!K979*DESIGN!L979,0)</f>
        <v>0</v>
      </c>
    </row>
    <row r="909" spans="1:8" x14ac:dyDescent="0.25">
      <c r="A909" s="114">
        <f>IF(DESIGN!G980&gt;0,DESIGN!C980,0)</f>
        <v>0</v>
      </c>
      <c r="B909" s="114">
        <f>IF(DESIGN!O980&gt;0,DESIGN!K980,0)</f>
        <v>0</v>
      </c>
      <c r="G909" s="114">
        <f>IF(DESIGN!G980&gt;0,DESIGN!C980*DESIGN!D980,0)</f>
        <v>0</v>
      </c>
      <c r="H909" s="114">
        <f>IF(DESIGN!O980&gt;0,DESIGN!K980*DESIGN!L980,0)</f>
        <v>0</v>
      </c>
    </row>
    <row r="910" spans="1:8" x14ac:dyDescent="0.25">
      <c r="A910" s="114">
        <f>IF(DESIGN!G981&gt;0,DESIGN!C981,0)</f>
        <v>0</v>
      </c>
      <c r="B910" s="114">
        <f>IF(DESIGN!O981&gt;0,DESIGN!K981,0)</f>
        <v>0</v>
      </c>
      <c r="G910" s="114">
        <f>IF(DESIGN!G981&gt;0,DESIGN!C981*DESIGN!D981,0)</f>
        <v>0</v>
      </c>
      <c r="H910" s="114">
        <f>IF(DESIGN!O981&gt;0,DESIGN!K981*DESIGN!L981,0)</f>
        <v>0</v>
      </c>
    </row>
    <row r="911" spans="1:8" x14ac:dyDescent="0.25">
      <c r="A911" s="114">
        <f>IF(DESIGN!G982&gt;0,DESIGN!C982,0)</f>
        <v>0</v>
      </c>
      <c r="B911" s="114">
        <f>IF(DESIGN!O982&gt;0,DESIGN!K982,0)</f>
        <v>0</v>
      </c>
      <c r="G911" s="114">
        <f>IF(DESIGN!G982&gt;0,DESIGN!C982*DESIGN!D982,0)</f>
        <v>0</v>
      </c>
      <c r="H911" s="114">
        <f>IF(DESIGN!O982&gt;0,DESIGN!K982*DESIGN!L982,0)</f>
        <v>0</v>
      </c>
    </row>
    <row r="912" spans="1:8" x14ac:dyDescent="0.25">
      <c r="A912" s="114">
        <f>IF(DESIGN!G983&gt;0,DESIGN!C983,0)</f>
        <v>0</v>
      </c>
      <c r="B912" s="114">
        <f>IF(DESIGN!O983&gt;0,DESIGN!K983,0)</f>
        <v>0</v>
      </c>
      <c r="G912" s="114">
        <f>IF(DESIGN!G983&gt;0,DESIGN!C983*DESIGN!D983,0)</f>
        <v>0</v>
      </c>
      <c r="H912" s="114">
        <f>IF(DESIGN!O983&gt;0,DESIGN!K983*DESIGN!L983,0)</f>
        <v>0</v>
      </c>
    </row>
    <row r="913" spans="1:8" x14ac:dyDescent="0.25">
      <c r="A913" s="114">
        <f>IF(DESIGN!G984&gt;0,DESIGN!C984,0)</f>
        <v>0</v>
      </c>
      <c r="B913" s="114">
        <f>IF(DESIGN!O984&gt;0,DESIGN!K984,0)</f>
        <v>0</v>
      </c>
      <c r="G913" s="114">
        <f>IF(DESIGN!G984&gt;0,DESIGN!C984*DESIGN!D984,0)</f>
        <v>0</v>
      </c>
      <c r="H913" s="114">
        <f>IF(DESIGN!O984&gt;0,DESIGN!K984*DESIGN!L984,0)</f>
        <v>0</v>
      </c>
    </row>
    <row r="914" spans="1:8" x14ac:dyDescent="0.25">
      <c r="A914" s="114">
        <f>IF(DESIGN!G985&gt;0,DESIGN!C985,0)</f>
        <v>0</v>
      </c>
      <c r="B914" s="114">
        <f>IF(DESIGN!O985&gt;0,DESIGN!K985,0)</f>
        <v>0</v>
      </c>
      <c r="G914" s="114">
        <f>IF(DESIGN!G985&gt;0,DESIGN!C985*DESIGN!D985,0)</f>
        <v>0</v>
      </c>
      <c r="H914" s="114">
        <f>IF(DESIGN!O985&gt;0,DESIGN!K985*DESIGN!L985,0)</f>
        <v>0</v>
      </c>
    </row>
    <row r="915" spans="1:8" x14ac:dyDescent="0.25">
      <c r="A915" s="114">
        <f>IF(DESIGN!G986&gt;0,DESIGN!C986,0)</f>
        <v>0</v>
      </c>
      <c r="B915" s="114">
        <f>IF(DESIGN!O986&gt;0,DESIGN!K986,0)</f>
        <v>0</v>
      </c>
      <c r="G915" s="114">
        <f>IF(DESIGN!G986&gt;0,DESIGN!C986*DESIGN!D986,0)</f>
        <v>0</v>
      </c>
      <c r="H915" s="114">
        <f>IF(DESIGN!O986&gt;0,DESIGN!K986*DESIGN!L986,0)</f>
        <v>0</v>
      </c>
    </row>
    <row r="916" spans="1:8" x14ac:dyDescent="0.25">
      <c r="A916" s="114">
        <f>IF(DESIGN!G987&gt;0,DESIGN!C987,0)</f>
        <v>0</v>
      </c>
      <c r="B916" s="114">
        <f>IF(DESIGN!O987&gt;0,DESIGN!K987,0)</f>
        <v>0</v>
      </c>
      <c r="G916" s="114">
        <f>IF(DESIGN!G987&gt;0,DESIGN!C987*DESIGN!D987,0)</f>
        <v>0</v>
      </c>
      <c r="H916" s="114">
        <f>IF(DESIGN!O987&gt;0,DESIGN!K987*DESIGN!L987,0)</f>
        <v>0</v>
      </c>
    </row>
    <row r="917" spans="1:8" x14ac:dyDescent="0.25">
      <c r="A917" s="114">
        <f>IF(DESIGN!G988&gt;0,DESIGN!C988,0)</f>
        <v>0</v>
      </c>
      <c r="B917" s="114">
        <f>IF(DESIGN!O988&gt;0,DESIGN!K988,0)</f>
        <v>0</v>
      </c>
      <c r="G917" s="114">
        <f>IF(DESIGN!G988&gt;0,DESIGN!C988*DESIGN!D988,0)</f>
        <v>0</v>
      </c>
      <c r="H917" s="114">
        <f>IF(DESIGN!O988&gt;0,DESIGN!K988*DESIGN!L988,0)</f>
        <v>0</v>
      </c>
    </row>
    <row r="918" spans="1:8" x14ac:dyDescent="0.25">
      <c r="A918" s="114">
        <f>IF(DESIGN!G989&gt;0,DESIGN!C989,0)</f>
        <v>0</v>
      </c>
      <c r="B918" s="114">
        <f>IF(DESIGN!O989&gt;0,DESIGN!K989,0)</f>
        <v>0</v>
      </c>
      <c r="G918" s="114">
        <f>IF(DESIGN!G989&gt;0,DESIGN!C989*DESIGN!D989,0)</f>
        <v>0</v>
      </c>
      <c r="H918" s="114">
        <f>IF(DESIGN!O989&gt;0,DESIGN!K989*DESIGN!L989,0)</f>
        <v>0</v>
      </c>
    </row>
    <row r="919" spans="1:8" x14ac:dyDescent="0.25">
      <c r="A919" s="114">
        <f>IF(DESIGN!G990&gt;0,DESIGN!C990,0)</f>
        <v>0</v>
      </c>
      <c r="B919" s="114">
        <f>IF(DESIGN!O990&gt;0,DESIGN!K990,0)</f>
        <v>0</v>
      </c>
      <c r="G919" s="114">
        <f>IF(DESIGN!G990&gt;0,DESIGN!C990*DESIGN!D990,0)</f>
        <v>0</v>
      </c>
      <c r="H919" s="114">
        <f>IF(DESIGN!O990&gt;0,DESIGN!K990*DESIGN!L990,0)</f>
        <v>0</v>
      </c>
    </row>
    <row r="920" spans="1:8" x14ac:dyDescent="0.25">
      <c r="A920" s="114">
        <f>IF(DESIGN!G991&gt;0,DESIGN!C991,0)</f>
        <v>0</v>
      </c>
      <c r="B920" s="114">
        <f>IF(DESIGN!O991&gt;0,DESIGN!K991,0)</f>
        <v>0</v>
      </c>
      <c r="G920" s="114">
        <f>IF(DESIGN!G991&gt;0,DESIGN!C991*DESIGN!D991,0)</f>
        <v>0</v>
      </c>
      <c r="H920" s="114">
        <f>IF(DESIGN!O991&gt;0,DESIGN!K991*DESIGN!L991,0)</f>
        <v>0</v>
      </c>
    </row>
    <row r="921" spans="1:8" x14ac:dyDescent="0.25">
      <c r="A921" s="114">
        <f>IF(DESIGN!G992&gt;0,DESIGN!C992,0)</f>
        <v>0</v>
      </c>
      <c r="B921" s="114">
        <f>IF(DESIGN!O992&gt;0,DESIGN!K992,0)</f>
        <v>0</v>
      </c>
      <c r="G921" s="114">
        <f>IF(DESIGN!G992&gt;0,DESIGN!C992*DESIGN!D992,0)</f>
        <v>0</v>
      </c>
      <c r="H921" s="114">
        <f>IF(DESIGN!O992&gt;0,DESIGN!K992*DESIGN!L992,0)</f>
        <v>0</v>
      </c>
    </row>
    <row r="922" spans="1:8" x14ac:dyDescent="0.25">
      <c r="A922" s="114">
        <f>IF(DESIGN!G993&gt;0,DESIGN!C993,0)</f>
        <v>0</v>
      </c>
      <c r="B922" s="114">
        <f>IF(DESIGN!O993&gt;0,DESIGN!K993,0)</f>
        <v>0</v>
      </c>
      <c r="G922" s="114">
        <f>IF(DESIGN!G993&gt;0,DESIGN!C993*DESIGN!D993,0)</f>
        <v>0</v>
      </c>
      <c r="H922" s="114">
        <f>IF(DESIGN!O993&gt;0,DESIGN!K993*DESIGN!L993,0)</f>
        <v>0</v>
      </c>
    </row>
    <row r="923" spans="1:8" x14ac:dyDescent="0.25">
      <c r="A923" s="114">
        <f>IF(DESIGN!G994&gt;0,DESIGN!C994,0)</f>
        <v>0</v>
      </c>
      <c r="B923" s="114">
        <f>IF(DESIGN!O994&gt;0,DESIGN!K994,0)</f>
        <v>0</v>
      </c>
      <c r="G923" s="114">
        <f>IF(DESIGN!G994&gt;0,DESIGN!C994*DESIGN!D994,0)</f>
        <v>0</v>
      </c>
      <c r="H923" s="114">
        <f>IF(DESIGN!O994&gt;0,DESIGN!K994*DESIGN!L994,0)</f>
        <v>0</v>
      </c>
    </row>
    <row r="924" spans="1:8" x14ac:dyDescent="0.25">
      <c r="A924" s="114">
        <f>IF(DESIGN!G995&gt;0,DESIGN!C995,0)</f>
        <v>0</v>
      </c>
      <c r="B924" s="114">
        <f>IF(DESIGN!O995&gt;0,DESIGN!K995,0)</f>
        <v>0</v>
      </c>
      <c r="G924" s="114">
        <f>IF(DESIGN!G995&gt;0,DESIGN!C995*DESIGN!D995,0)</f>
        <v>0</v>
      </c>
      <c r="H924" s="114">
        <f>IF(DESIGN!O995&gt;0,DESIGN!K995*DESIGN!L995,0)</f>
        <v>0</v>
      </c>
    </row>
    <row r="925" spans="1:8" x14ac:dyDescent="0.25">
      <c r="A925" s="114">
        <f>IF(DESIGN!G996&gt;0,DESIGN!C996,0)</f>
        <v>0</v>
      </c>
      <c r="B925" s="114">
        <f>IF(DESIGN!O996&gt;0,DESIGN!K996,0)</f>
        <v>0</v>
      </c>
      <c r="G925" s="114">
        <f>IF(DESIGN!G996&gt;0,DESIGN!C996*DESIGN!D996,0)</f>
        <v>0</v>
      </c>
      <c r="H925" s="114">
        <f>IF(DESIGN!O996&gt;0,DESIGN!K996*DESIGN!L996,0)</f>
        <v>0</v>
      </c>
    </row>
    <row r="926" spans="1:8" x14ac:dyDescent="0.25">
      <c r="A926" s="114">
        <f>IF(DESIGN!G997&gt;0,DESIGN!C997,0)</f>
        <v>0</v>
      </c>
      <c r="B926" s="114">
        <f>IF(DESIGN!O997&gt;0,DESIGN!K997,0)</f>
        <v>0</v>
      </c>
      <c r="G926" s="114">
        <f>IF(DESIGN!G997&gt;0,DESIGN!C997*DESIGN!D997,0)</f>
        <v>0</v>
      </c>
      <c r="H926" s="114">
        <f>IF(DESIGN!O997&gt;0,DESIGN!K997*DESIGN!L997,0)</f>
        <v>0</v>
      </c>
    </row>
    <row r="927" spans="1:8" x14ac:dyDescent="0.25">
      <c r="A927" s="114">
        <f>IF(DESIGN!G998&gt;0,DESIGN!C998,0)</f>
        <v>0</v>
      </c>
      <c r="B927" s="114">
        <f>IF(DESIGN!O998&gt;0,DESIGN!K998,0)</f>
        <v>0</v>
      </c>
      <c r="G927" s="114">
        <f>IF(DESIGN!G998&gt;0,DESIGN!C998*DESIGN!D998,0)</f>
        <v>0</v>
      </c>
      <c r="H927" s="114">
        <f>IF(DESIGN!O998&gt;0,DESIGN!K998*DESIGN!L998,0)</f>
        <v>0</v>
      </c>
    </row>
    <row r="928" spans="1:8" x14ac:dyDescent="0.25">
      <c r="A928" s="114">
        <f>IF(DESIGN!G999&gt;0,DESIGN!C999,0)</f>
        <v>0</v>
      </c>
      <c r="B928" s="114">
        <f>IF(DESIGN!O999&gt;0,DESIGN!K999,0)</f>
        <v>0</v>
      </c>
      <c r="G928" s="114">
        <f>IF(DESIGN!G999&gt;0,DESIGN!C999*DESIGN!D999,0)</f>
        <v>0</v>
      </c>
      <c r="H928" s="114">
        <f>IF(DESIGN!O999&gt;0,DESIGN!K999*DESIGN!L999,0)</f>
        <v>0</v>
      </c>
    </row>
    <row r="929" spans="1:8" x14ac:dyDescent="0.25">
      <c r="A929" s="114">
        <f>IF(DESIGN!G1000&gt;0,DESIGN!C1000,0)</f>
        <v>0</v>
      </c>
      <c r="B929" s="114">
        <f>IF(DESIGN!O1000&gt;0,DESIGN!K1000,0)</f>
        <v>0</v>
      </c>
      <c r="G929" s="114">
        <f>IF(DESIGN!G1000&gt;0,DESIGN!C1000*DESIGN!D1000,0)</f>
        <v>0</v>
      </c>
      <c r="H929" s="114">
        <f>IF(DESIGN!O1000&gt;0,DESIGN!K1000*DESIGN!L1000,0)</f>
        <v>0</v>
      </c>
    </row>
    <row r="930" spans="1:8" x14ac:dyDescent="0.25">
      <c r="A930" s="114">
        <f>IF(DESIGN!G1001&gt;0,DESIGN!C1001,0)</f>
        <v>0</v>
      </c>
      <c r="B930" s="114">
        <f>IF(DESIGN!O1001&gt;0,DESIGN!K1001,0)</f>
        <v>0</v>
      </c>
      <c r="G930" s="114">
        <f>IF(DESIGN!G1001&gt;0,DESIGN!C1001*DESIGN!D1001,0)</f>
        <v>0</v>
      </c>
      <c r="H930" s="114">
        <f>IF(DESIGN!O1001&gt;0,DESIGN!K1001*DESIGN!L1001,0)</f>
        <v>0</v>
      </c>
    </row>
    <row r="931" spans="1:8" x14ac:dyDescent="0.25">
      <c r="A931" s="114">
        <f>IF(DESIGN!G1002&gt;0,DESIGN!C1002,0)</f>
        <v>0</v>
      </c>
      <c r="B931" s="114">
        <f>IF(DESIGN!O1002&gt;0,DESIGN!K1002,0)</f>
        <v>0</v>
      </c>
      <c r="G931" s="114">
        <f>IF(DESIGN!G1002&gt;0,DESIGN!C1002*DESIGN!D1002,0)</f>
        <v>0</v>
      </c>
      <c r="H931" s="114">
        <f>IF(DESIGN!O1002&gt;0,DESIGN!K1002*DESIGN!L1002,0)</f>
        <v>0</v>
      </c>
    </row>
    <row r="932" spans="1:8" x14ac:dyDescent="0.25">
      <c r="A932" s="114">
        <f>IF(DESIGN!G1003&gt;0,DESIGN!C1003,0)</f>
        <v>0</v>
      </c>
      <c r="B932" s="114">
        <f>IF(DESIGN!O1003&gt;0,DESIGN!K1003,0)</f>
        <v>0</v>
      </c>
      <c r="G932" s="114">
        <f>IF(DESIGN!G1003&gt;0,DESIGN!C1003*DESIGN!D1003,0)</f>
        <v>0</v>
      </c>
      <c r="H932" s="114">
        <f>IF(DESIGN!O1003&gt;0,DESIGN!K1003*DESIGN!L1003,0)</f>
        <v>0</v>
      </c>
    </row>
    <row r="933" spans="1:8" x14ac:dyDescent="0.25">
      <c r="A933" s="114">
        <f>IF(DESIGN!G1004&gt;0,DESIGN!C1004,0)</f>
        <v>0</v>
      </c>
      <c r="B933" s="114">
        <f>IF(DESIGN!O1004&gt;0,DESIGN!K1004,0)</f>
        <v>0</v>
      </c>
      <c r="G933" s="114">
        <f>IF(DESIGN!G1004&gt;0,DESIGN!C1004*DESIGN!D1004,0)</f>
        <v>0</v>
      </c>
      <c r="H933" s="114">
        <f>IF(DESIGN!O1004&gt;0,DESIGN!K1004*DESIGN!L1004,0)</f>
        <v>0</v>
      </c>
    </row>
    <row r="934" spans="1:8" x14ac:dyDescent="0.25">
      <c r="A934" s="114">
        <f>IF(DESIGN!G1005&gt;0,DESIGN!C1005,0)</f>
        <v>0</v>
      </c>
      <c r="B934" s="114">
        <f>IF(DESIGN!O1005&gt;0,DESIGN!K1005,0)</f>
        <v>0</v>
      </c>
      <c r="G934" s="114">
        <f>IF(DESIGN!G1005&gt;0,DESIGN!C1005*DESIGN!D1005,0)</f>
        <v>0</v>
      </c>
      <c r="H934" s="114">
        <f>IF(DESIGN!O1005&gt;0,DESIGN!K1005*DESIGN!L1005,0)</f>
        <v>0</v>
      </c>
    </row>
    <row r="935" spans="1:8" x14ac:dyDescent="0.25">
      <c r="A935" s="114">
        <f>IF(DESIGN!G1006&gt;0,DESIGN!C1006,0)</f>
        <v>0</v>
      </c>
      <c r="B935" s="114">
        <f>IF(DESIGN!O1006&gt;0,DESIGN!K1006,0)</f>
        <v>0</v>
      </c>
      <c r="G935" s="114">
        <f>IF(DESIGN!G1006&gt;0,DESIGN!C1006*DESIGN!D1006,0)</f>
        <v>0</v>
      </c>
      <c r="H935" s="114">
        <f>IF(DESIGN!O1006&gt;0,DESIGN!K1006*DESIGN!L1006,0)</f>
        <v>0</v>
      </c>
    </row>
    <row r="936" spans="1:8" x14ac:dyDescent="0.25">
      <c r="A936" s="114">
        <f>IF(DESIGN!G1007&gt;0,DESIGN!C1007,0)</f>
        <v>0</v>
      </c>
      <c r="B936" s="114">
        <f>IF(DESIGN!O1007&gt;0,DESIGN!K1007,0)</f>
        <v>0</v>
      </c>
      <c r="G936" s="114">
        <f>IF(DESIGN!G1007&gt;0,DESIGN!C1007*DESIGN!D1007,0)</f>
        <v>0</v>
      </c>
      <c r="H936" s="114">
        <f>IF(DESIGN!O1007&gt;0,DESIGN!K1007*DESIGN!L1007,0)</f>
        <v>0</v>
      </c>
    </row>
    <row r="937" spans="1:8" x14ac:dyDescent="0.25">
      <c r="A937" s="114">
        <f>IF(DESIGN!G1008&gt;0,DESIGN!C1008,0)</f>
        <v>0</v>
      </c>
      <c r="B937" s="114">
        <f>IF(DESIGN!O1008&gt;0,DESIGN!K1008,0)</f>
        <v>0</v>
      </c>
      <c r="G937" s="114">
        <f>IF(DESIGN!G1008&gt;0,DESIGN!C1008*DESIGN!D1008,0)</f>
        <v>0</v>
      </c>
      <c r="H937" s="114">
        <f>IF(DESIGN!O1008&gt;0,DESIGN!K1008*DESIGN!L1008,0)</f>
        <v>0</v>
      </c>
    </row>
    <row r="938" spans="1:8" x14ac:dyDescent="0.25">
      <c r="A938" s="114">
        <f>IF(DESIGN!G1009&gt;0,DESIGN!C1009,0)</f>
        <v>0</v>
      </c>
      <c r="B938" s="114">
        <f>IF(DESIGN!O1009&gt;0,DESIGN!K1009,0)</f>
        <v>0</v>
      </c>
      <c r="G938" s="114">
        <f>IF(DESIGN!G1009&gt;0,DESIGN!C1009*DESIGN!D1009,0)</f>
        <v>0</v>
      </c>
      <c r="H938" s="114">
        <f>IF(DESIGN!O1009&gt;0,DESIGN!K1009*DESIGN!L1009,0)</f>
        <v>0</v>
      </c>
    </row>
    <row r="939" spans="1:8" x14ac:dyDescent="0.25">
      <c r="A939" s="114">
        <f>IF(DESIGN!G1010&gt;0,DESIGN!C1010,0)</f>
        <v>0</v>
      </c>
      <c r="B939" s="114">
        <f>IF(DESIGN!O1010&gt;0,DESIGN!K1010,0)</f>
        <v>0</v>
      </c>
      <c r="G939" s="114">
        <f>IF(DESIGN!G1010&gt;0,DESIGN!C1010*DESIGN!D1010,0)</f>
        <v>0</v>
      </c>
      <c r="H939" s="114">
        <f>IF(DESIGN!O1010&gt;0,DESIGN!K1010*DESIGN!L1010,0)</f>
        <v>0</v>
      </c>
    </row>
    <row r="940" spans="1:8" x14ac:dyDescent="0.25">
      <c r="A940" s="114">
        <f>IF(DESIGN!G1011&gt;0,DESIGN!C1011,0)</f>
        <v>0</v>
      </c>
      <c r="B940" s="114">
        <f>IF(DESIGN!O1011&gt;0,DESIGN!K1011,0)</f>
        <v>0</v>
      </c>
      <c r="G940" s="114">
        <f>IF(DESIGN!G1011&gt;0,DESIGN!C1011*DESIGN!D1011,0)</f>
        <v>0</v>
      </c>
      <c r="H940" s="114">
        <f>IF(DESIGN!O1011&gt;0,DESIGN!K1011*DESIGN!L1011,0)</f>
        <v>0</v>
      </c>
    </row>
    <row r="941" spans="1:8" x14ac:dyDescent="0.25">
      <c r="A941" s="114">
        <f>IF(DESIGN!G1012&gt;0,DESIGN!C1012,0)</f>
        <v>0</v>
      </c>
      <c r="B941" s="114">
        <f>IF(DESIGN!O1012&gt;0,DESIGN!K1012,0)</f>
        <v>0</v>
      </c>
      <c r="G941" s="114">
        <f>IF(DESIGN!G1012&gt;0,DESIGN!C1012*DESIGN!D1012,0)</f>
        <v>0</v>
      </c>
      <c r="H941" s="114">
        <f>IF(DESIGN!O1012&gt;0,DESIGN!K1012*DESIGN!L1012,0)</f>
        <v>0</v>
      </c>
    </row>
    <row r="942" spans="1:8" x14ac:dyDescent="0.25">
      <c r="A942" s="114">
        <f>IF(DESIGN!G1013&gt;0,DESIGN!C1013,0)</f>
        <v>0</v>
      </c>
      <c r="B942" s="114">
        <f>IF(DESIGN!O1013&gt;0,DESIGN!K1013,0)</f>
        <v>0</v>
      </c>
      <c r="G942" s="114">
        <f>IF(DESIGN!G1013&gt;0,DESIGN!C1013*DESIGN!D1013,0)</f>
        <v>0</v>
      </c>
      <c r="H942" s="114">
        <f>IF(DESIGN!O1013&gt;0,DESIGN!K1013*DESIGN!L1013,0)</f>
        <v>0</v>
      </c>
    </row>
    <row r="943" spans="1:8" x14ac:dyDescent="0.25">
      <c r="A943" s="114">
        <f>IF(DESIGN!G1014&gt;0,DESIGN!C1014,0)</f>
        <v>0</v>
      </c>
      <c r="B943" s="114">
        <f>IF(DESIGN!O1014&gt;0,DESIGN!K1014,0)</f>
        <v>0</v>
      </c>
      <c r="G943" s="114">
        <f>IF(DESIGN!G1014&gt;0,DESIGN!C1014*DESIGN!D1014,0)</f>
        <v>0</v>
      </c>
      <c r="H943" s="114">
        <f>IF(DESIGN!O1014&gt;0,DESIGN!K1014*DESIGN!L1014,0)</f>
        <v>0</v>
      </c>
    </row>
    <row r="944" spans="1:8" x14ac:dyDescent="0.25">
      <c r="A944" s="114">
        <f>IF(DESIGN!G1015&gt;0,DESIGN!C1015,0)</f>
        <v>0</v>
      </c>
      <c r="B944" s="114">
        <f>IF(DESIGN!O1015&gt;0,DESIGN!K1015,0)</f>
        <v>0</v>
      </c>
      <c r="G944" s="114">
        <f>IF(DESIGN!G1015&gt;0,DESIGN!C1015*DESIGN!D1015,0)</f>
        <v>0</v>
      </c>
      <c r="H944" s="114">
        <f>IF(DESIGN!O1015&gt;0,DESIGN!K1015*DESIGN!L1015,0)</f>
        <v>0</v>
      </c>
    </row>
    <row r="945" spans="1:8" x14ac:dyDescent="0.25">
      <c r="A945" s="114">
        <f>IF(DESIGN!G1016&gt;0,DESIGN!C1016,0)</f>
        <v>0</v>
      </c>
      <c r="B945" s="114">
        <f>IF(DESIGN!O1016&gt;0,DESIGN!K1016,0)</f>
        <v>0</v>
      </c>
      <c r="G945" s="114">
        <f>IF(DESIGN!G1016&gt;0,DESIGN!C1016*DESIGN!D1016,0)</f>
        <v>0</v>
      </c>
      <c r="H945" s="114">
        <f>IF(DESIGN!O1016&gt;0,DESIGN!K1016*DESIGN!L1016,0)</f>
        <v>0</v>
      </c>
    </row>
    <row r="946" spans="1:8" x14ac:dyDescent="0.25">
      <c r="A946" s="114">
        <f>IF(DESIGN!G1017&gt;0,DESIGN!C1017,0)</f>
        <v>0</v>
      </c>
      <c r="B946" s="114">
        <f>IF(DESIGN!O1017&gt;0,DESIGN!K1017,0)</f>
        <v>0</v>
      </c>
      <c r="G946" s="114">
        <f>IF(DESIGN!G1017&gt;0,DESIGN!C1017*DESIGN!D1017,0)</f>
        <v>0</v>
      </c>
      <c r="H946" s="114">
        <f>IF(DESIGN!O1017&gt;0,DESIGN!K1017*DESIGN!L1017,0)</f>
        <v>0</v>
      </c>
    </row>
    <row r="947" spans="1:8" x14ac:dyDescent="0.25">
      <c r="A947" s="114">
        <f>IF(DESIGN!G1018&gt;0,DESIGN!C1018,0)</f>
        <v>0</v>
      </c>
      <c r="B947" s="114">
        <f>IF(DESIGN!O1018&gt;0,DESIGN!K1018,0)</f>
        <v>0</v>
      </c>
      <c r="G947" s="114">
        <f>IF(DESIGN!G1018&gt;0,DESIGN!C1018*DESIGN!D1018,0)</f>
        <v>0</v>
      </c>
      <c r="H947" s="114">
        <f>IF(DESIGN!O1018&gt;0,DESIGN!K1018*DESIGN!L1018,0)</f>
        <v>0</v>
      </c>
    </row>
    <row r="948" spans="1:8" x14ac:dyDescent="0.25">
      <c r="A948" s="114">
        <f>IF(DESIGN!G1019&gt;0,DESIGN!C1019,0)</f>
        <v>0</v>
      </c>
      <c r="B948" s="114">
        <f>IF(DESIGN!O1019&gt;0,DESIGN!K1019,0)</f>
        <v>0</v>
      </c>
      <c r="G948" s="114">
        <f>IF(DESIGN!G1019&gt;0,DESIGN!C1019*DESIGN!D1019,0)</f>
        <v>0</v>
      </c>
      <c r="H948" s="114">
        <f>IF(DESIGN!O1019&gt;0,DESIGN!K1019*DESIGN!L1019,0)</f>
        <v>0</v>
      </c>
    </row>
    <row r="949" spans="1:8" x14ac:dyDescent="0.25">
      <c r="A949" s="114">
        <f>IF(DESIGN!G1020&gt;0,DESIGN!C1020,0)</f>
        <v>0</v>
      </c>
      <c r="B949" s="114">
        <f>IF(DESIGN!O1020&gt;0,DESIGN!K1020,0)</f>
        <v>0</v>
      </c>
      <c r="G949" s="114">
        <f>IF(DESIGN!G1020&gt;0,DESIGN!C1020*DESIGN!D1020,0)</f>
        <v>0</v>
      </c>
      <c r="H949" s="114">
        <f>IF(DESIGN!O1020&gt;0,DESIGN!K1020*DESIGN!L1020,0)</f>
        <v>0</v>
      </c>
    </row>
    <row r="950" spans="1:8" x14ac:dyDescent="0.25">
      <c r="A950" s="114">
        <f>IF(DESIGN!G1021&gt;0,DESIGN!C1021,0)</f>
        <v>0</v>
      </c>
      <c r="B950" s="114">
        <f>IF(DESIGN!O1021&gt;0,DESIGN!K1021,0)</f>
        <v>0</v>
      </c>
      <c r="G950" s="114">
        <f>IF(DESIGN!G1021&gt;0,DESIGN!C1021*DESIGN!D1021,0)</f>
        <v>0</v>
      </c>
      <c r="H950" s="114">
        <f>IF(DESIGN!O1021&gt;0,DESIGN!K1021*DESIGN!L1021,0)</f>
        <v>0</v>
      </c>
    </row>
    <row r="951" spans="1:8" x14ac:dyDescent="0.25">
      <c r="A951" s="114">
        <f>IF(DESIGN!G1022&gt;0,DESIGN!C1022,0)</f>
        <v>0</v>
      </c>
      <c r="B951" s="114">
        <f>IF(DESIGN!O1022&gt;0,DESIGN!K1022,0)</f>
        <v>0</v>
      </c>
      <c r="G951" s="114">
        <f>IF(DESIGN!G1022&gt;0,DESIGN!C1022*DESIGN!D1022,0)</f>
        <v>0</v>
      </c>
      <c r="H951" s="114">
        <f>IF(DESIGN!O1022&gt;0,DESIGN!K1022*DESIGN!L1022,0)</f>
        <v>0</v>
      </c>
    </row>
    <row r="952" spans="1:8" x14ac:dyDescent="0.25">
      <c r="A952" s="114">
        <f>IF(DESIGN!G1023&gt;0,DESIGN!C1023,0)</f>
        <v>0</v>
      </c>
      <c r="B952" s="114">
        <f>IF(DESIGN!O1023&gt;0,DESIGN!K1023,0)</f>
        <v>0</v>
      </c>
      <c r="G952" s="114">
        <f>IF(DESIGN!G1023&gt;0,DESIGN!C1023*DESIGN!D1023,0)</f>
        <v>0</v>
      </c>
      <c r="H952" s="114">
        <f>IF(DESIGN!O1023&gt;0,DESIGN!K1023*DESIGN!L1023,0)</f>
        <v>0</v>
      </c>
    </row>
    <row r="953" spans="1:8" x14ac:dyDescent="0.25">
      <c r="A953" s="114">
        <f>IF(DESIGN!G1024&gt;0,DESIGN!C1024,0)</f>
        <v>0</v>
      </c>
      <c r="B953" s="114">
        <f>IF(DESIGN!O1024&gt;0,DESIGN!K1024,0)</f>
        <v>0</v>
      </c>
      <c r="G953" s="114">
        <f>IF(DESIGN!G1024&gt;0,DESIGN!C1024*DESIGN!D1024,0)</f>
        <v>0</v>
      </c>
      <c r="H953" s="114">
        <f>IF(DESIGN!O1024&gt;0,DESIGN!K1024*DESIGN!L1024,0)</f>
        <v>0</v>
      </c>
    </row>
    <row r="954" spans="1:8" x14ac:dyDescent="0.25">
      <c r="A954" s="114">
        <f>IF(DESIGN!G1025&gt;0,DESIGN!C1025,0)</f>
        <v>0</v>
      </c>
      <c r="B954" s="114">
        <f>IF(DESIGN!O1025&gt;0,DESIGN!K1025,0)</f>
        <v>0</v>
      </c>
      <c r="G954" s="114">
        <f>IF(DESIGN!G1025&gt;0,DESIGN!C1025*DESIGN!D1025,0)</f>
        <v>0</v>
      </c>
      <c r="H954" s="114">
        <f>IF(DESIGN!O1025&gt;0,DESIGN!K1025*DESIGN!L1025,0)</f>
        <v>0</v>
      </c>
    </row>
    <row r="955" spans="1:8" x14ac:dyDescent="0.25">
      <c r="A955" s="114">
        <f>IF(DESIGN!G1026&gt;0,DESIGN!C1026,0)</f>
        <v>0</v>
      </c>
      <c r="B955" s="114">
        <f>IF(DESIGN!O1026&gt;0,DESIGN!K1026,0)</f>
        <v>0</v>
      </c>
      <c r="G955" s="114">
        <f>IF(DESIGN!G1026&gt;0,DESIGN!C1026*DESIGN!D1026,0)</f>
        <v>0</v>
      </c>
      <c r="H955" s="114">
        <f>IF(DESIGN!O1026&gt;0,DESIGN!K1026*DESIGN!L1026,0)</f>
        <v>0</v>
      </c>
    </row>
    <row r="956" spans="1:8" x14ac:dyDescent="0.25">
      <c r="A956" s="114">
        <f>IF(DESIGN!G1027&gt;0,DESIGN!C1027,0)</f>
        <v>0</v>
      </c>
      <c r="B956" s="114">
        <f>IF(DESIGN!O1027&gt;0,DESIGN!K1027,0)</f>
        <v>0</v>
      </c>
      <c r="G956" s="114">
        <f>IF(DESIGN!G1027&gt;0,DESIGN!C1027*DESIGN!D1027,0)</f>
        <v>0</v>
      </c>
      <c r="H956" s="114">
        <f>IF(DESIGN!O1027&gt;0,DESIGN!K1027*DESIGN!L1027,0)</f>
        <v>0</v>
      </c>
    </row>
    <row r="957" spans="1:8" x14ac:dyDescent="0.25">
      <c r="A957" s="114">
        <f>IF(DESIGN!G1028&gt;0,DESIGN!C1028,0)</f>
        <v>0</v>
      </c>
      <c r="B957" s="114">
        <f>IF(DESIGN!O1028&gt;0,DESIGN!K1028,0)</f>
        <v>0</v>
      </c>
      <c r="G957" s="114">
        <f>IF(DESIGN!G1028&gt;0,DESIGN!C1028*DESIGN!D1028,0)</f>
        <v>0</v>
      </c>
      <c r="H957" s="114">
        <f>IF(DESIGN!O1028&gt;0,DESIGN!K1028*DESIGN!L1028,0)</f>
        <v>0</v>
      </c>
    </row>
    <row r="958" spans="1:8" x14ac:dyDescent="0.25">
      <c r="A958" s="114">
        <f>IF(DESIGN!G1029&gt;0,DESIGN!C1029,0)</f>
        <v>0</v>
      </c>
      <c r="B958" s="114">
        <f>IF(DESIGN!O1029&gt;0,DESIGN!K1029,0)</f>
        <v>0</v>
      </c>
      <c r="G958" s="114">
        <f>IF(DESIGN!G1029&gt;0,DESIGN!C1029*DESIGN!D1029,0)</f>
        <v>0</v>
      </c>
      <c r="H958" s="114">
        <f>IF(DESIGN!O1029&gt;0,DESIGN!K1029*DESIGN!L1029,0)</f>
        <v>0</v>
      </c>
    </row>
    <row r="959" spans="1:8" x14ac:dyDescent="0.25">
      <c r="A959" s="114">
        <f>IF(DESIGN!G1030&gt;0,DESIGN!C1030,0)</f>
        <v>0</v>
      </c>
      <c r="B959" s="114">
        <f>IF(DESIGN!O1030&gt;0,DESIGN!K1030,0)</f>
        <v>0</v>
      </c>
      <c r="G959" s="114">
        <f>IF(DESIGN!G1030&gt;0,DESIGN!C1030*DESIGN!D1030,0)</f>
        <v>0</v>
      </c>
      <c r="H959" s="114">
        <f>IF(DESIGN!O1030&gt;0,DESIGN!K1030*DESIGN!L1030,0)</f>
        <v>0</v>
      </c>
    </row>
    <row r="960" spans="1:8" x14ac:dyDescent="0.25">
      <c r="A960" s="114">
        <f>IF(DESIGN!G1031&gt;0,DESIGN!C1031,0)</f>
        <v>0</v>
      </c>
      <c r="B960" s="114">
        <f>IF(DESIGN!O1031&gt;0,DESIGN!K1031,0)</f>
        <v>0</v>
      </c>
      <c r="G960" s="114">
        <f>IF(DESIGN!G1031&gt;0,DESIGN!C1031*DESIGN!D1031,0)</f>
        <v>0</v>
      </c>
      <c r="H960" s="114">
        <f>IF(DESIGN!O1031&gt;0,DESIGN!K1031*DESIGN!L1031,0)</f>
        <v>0</v>
      </c>
    </row>
    <row r="961" spans="1:8" x14ac:dyDescent="0.25">
      <c r="A961" s="114">
        <f>IF(DESIGN!G1032&gt;0,DESIGN!C1032,0)</f>
        <v>0</v>
      </c>
      <c r="B961" s="114">
        <f>IF(DESIGN!O1032&gt;0,DESIGN!K1032,0)</f>
        <v>0</v>
      </c>
      <c r="G961" s="114">
        <f>IF(DESIGN!G1032&gt;0,DESIGN!C1032*DESIGN!D1032,0)</f>
        <v>0</v>
      </c>
      <c r="H961" s="114">
        <f>IF(DESIGN!O1032&gt;0,DESIGN!K1032*DESIGN!L1032,0)</f>
        <v>0</v>
      </c>
    </row>
    <row r="962" spans="1:8" x14ac:dyDescent="0.25">
      <c r="A962" s="114">
        <f>IF(DESIGN!G1033&gt;0,DESIGN!C1033,0)</f>
        <v>0</v>
      </c>
      <c r="B962" s="114">
        <f>IF(DESIGN!O1033&gt;0,DESIGN!K1033,0)</f>
        <v>0</v>
      </c>
      <c r="G962" s="114">
        <f>IF(DESIGN!G1033&gt;0,DESIGN!C1033*DESIGN!D1033,0)</f>
        <v>0</v>
      </c>
      <c r="H962" s="114">
        <f>IF(DESIGN!O1033&gt;0,DESIGN!K1033*DESIGN!L1033,0)</f>
        <v>0</v>
      </c>
    </row>
    <row r="963" spans="1:8" x14ac:dyDescent="0.25">
      <c r="A963" s="114">
        <f>IF(DESIGN!G1034&gt;0,DESIGN!C1034,0)</f>
        <v>0</v>
      </c>
      <c r="B963" s="114">
        <f>IF(DESIGN!O1034&gt;0,DESIGN!K1034,0)</f>
        <v>0</v>
      </c>
      <c r="G963" s="114">
        <f>IF(DESIGN!G1034&gt;0,DESIGN!C1034*DESIGN!D1034,0)</f>
        <v>0</v>
      </c>
      <c r="H963" s="114">
        <f>IF(DESIGN!O1034&gt;0,DESIGN!K1034*DESIGN!L1034,0)</f>
        <v>0</v>
      </c>
    </row>
    <row r="964" spans="1:8" x14ac:dyDescent="0.25">
      <c r="A964" s="114">
        <f>IF(DESIGN!G1035&gt;0,DESIGN!C1035,0)</f>
        <v>0</v>
      </c>
      <c r="B964" s="114">
        <f>IF(DESIGN!O1035&gt;0,DESIGN!K1035,0)</f>
        <v>0</v>
      </c>
      <c r="G964" s="114">
        <f>IF(DESIGN!G1035&gt;0,DESIGN!C1035*DESIGN!D1035,0)</f>
        <v>0</v>
      </c>
      <c r="H964" s="114">
        <f>IF(DESIGN!O1035&gt;0,DESIGN!K1035*DESIGN!L1035,0)</f>
        <v>0</v>
      </c>
    </row>
    <row r="965" spans="1:8" x14ac:dyDescent="0.25">
      <c r="A965" s="114">
        <f>IF(DESIGN!G1036&gt;0,DESIGN!C1036,0)</f>
        <v>0</v>
      </c>
      <c r="B965" s="114">
        <f>IF(DESIGN!O1036&gt;0,DESIGN!K1036,0)</f>
        <v>0</v>
      </c>
      <c r="G965" s="114">
        <f>IF(DESIGN!G1036&gt;0,DESIGN!C1036*DESIGN!D1036,0)</f>
        <v>0</v>
      </c>
      <c r="H965" s="114">
        <f>IF(DESIGN!O1036&gt;0,DESIGN!K1036*DESIGN!L1036,0)</f>
        <v>0</v>
      </c>
    </row>
    <row r="966" spans="1:8" x14ac:dyDescent="0.25">
      <c r="A966" s="114">
        <f>IF(DESIGN!G1037&gt;0,DESIGN!C1037,0)</f>
        <v>0</v>
      </c>
      <c r="B966" s="114">
        <f>IF(DESIGN!O1037&gt;0,DESIGN!K1037,0)</f>
        <v>0</v>
      </c>
      <c r="G966" s="114">
        <f>IF(DESIGN!G1037&gt;0,DESIGN!C1037*DESIGN!D1037,0)</f>
        <v>0</v>
      </c>
      <c r="H966" s="114">
        <f>IF(DESIGN!O1037&gt;0,DESIGN!K1037*DESIGN!L1037,0)</f>
        <v>0</v>
      </c>
    </row>
    <row r="967" spans="1:8" x14ac:dyDescent="0.25">
      <c r="A967" s="114">
        <f>IF(DESIGN!G1038&gt;0,DESIGN!C1038,0)</f>
        <v>0</v>
      </c>
      <c r="B967" s="114">
        <f>IF(DESIGN!O1038&gt;0,DESIGN!K1038,0)</f>
        <v>0</v>
      </c>
      <c r="G967" s="114">
        <f>IF(DESIGN!G1038&gt;0,DESIGN!C1038*DESIGN!D1038,0)</f>
        <v>0</v>
      </c>
      <c r="H967" s="114">
        <f>IF(DESIGN!O1038&gt;0,DESIGN!K1038*DESIGN!L1038,0)</f>
        <v>0</v>
      </c>
    </row>
    <row r="968" spans="1:8" x14ac:dyDescent="0.25">
      <c r="A968" s="114">
        <f>IF(DESIGN!G1039&gt;0,DESIGN!C1039,0)</f>
        <v>0</v>
      </c>
      <c r="B968" s="114">
        <f>IF(DESIGN!O1039&gt;0,DESIGN!K1039,0)</f>
        <v>0</v>
      </c>
      <c r="G968" s="114">
        <f>IF(DESIGN!G1039&gt;0,DESIGN!C1039*DESIGN!D1039,0)</f>
        <v>0</v>
      </c>
      <c r="H968" s="114">
        <f>IF(DESIGN!O1039&gt;0,DESIGN!K1039*DESIGN!L1039,0)</f>
        <v>0</v>
      </c>
    </row>
    <row r="969" spans="1:8" x14ac:dyDescent="0.25">
      <c r="A969" s="114">
        <f>IF(DESIGN!G1040&gt;0,DESIGN!C1040,0)</f>
        <v>0</v>
      </c>
      <c r="B969" s="114">
        <f>IF(DESIGN!O1040&gt;0,DESIGN!K1040,0)</f>
        <v>0</v>
      </c>
      <c r="G969" s="114">
        <f>IF(DESIGN!G1040&gt;0,DESIGN!C1040*DESIGN!D1040,0)</f>
        <v>0</v>
      </c>
      <c r="H969" s="114">
        <f>IF(DESIGN!O1040&gt;0,DESIGN!K1040*DESIGN!L1040,0)</f>
        <v>0</v>
      </c>
    </row>
    <row r="970" spans="1:8" x14ac:dyDescent="0.25">
      <c r="A970" s="114">
        <f>IF(DESIGN!G1041&gt;0,DESIGN!C1041,0)</f>
        <v>0</v>
      </c>
      <c r="B970" s="114">
        <f>IF(DESIGN!O1041&gt;0,DESIGN!K1041,0)</f>
        <v>0</v>
      </c>
      <c r="G970" s="114">
        <f>IF(DESIGN!G1041&gt;0,DESIGN!C1041*DESIGN!D1041,0)</f>
        <v>0</v>
      </c>
      <c r="H970" s="114">
        <f>IF(DESIGN!O1041&gt;0,DESIGN!K1041*DESIGN!L1041,0)</f>
        <v>0</v>
      </c>
    </row>
    <row r="971" spans="1:8" x14ac:dyDescent="0.25">
      <c r="A971" s="114">
        <f>IF(DESIGN!G1042&gt;0,DESIGN!C1042,0)</f>
        <v>0</v>
      </c>
      <c r="B971" s="114">
        <f>IF(DESIGN!O1042&gt;0,DESIGN!K1042,0)</f>
        <v>0</v>
      </c>
      <c r="G971" s="114">
        <f>IF(DESIGN!G1042&gt;0,DESIGN!C1042*DESIGN!D1042,0)</f>
        <v>0</v>
      </c>
      <c r="H971" s="114">
        <f>IF(DESIGN!O1042&gt;0,DESIGN!K1042*DESIGN!L1042,0)</f>
        <v>0</v>
      </c>
    </row>
    <row r="972" spans="1:8" x14ac:dyDescent="0.25">
      <c r="A972" s="114">
        <f>IF(DESIGN!G1043&gt;0,DESIGN!C1043,0)</f>
        <v>0</v>
      </c>
      <c r="B972" s="114">
        <f>IF(DESIGN!O1043&gt;0,DESIGN!K1043,0)</f>
        <v>0</v>
      </c>
      <c r="G972" s="114">
        <f>IF(DESIGN!G1043&gt;0,DESIGN!C1043*DESIGN!D1043,0)</f>
        <v>0</v>
      </c>
      <c r="H972" s="114">
        <f>IF(DESIGN!O1043&gt;0,DESIGN!K1043*DESIGN!L1043,0)</f>
        <v>0</v>
      </c>
    </row>
    <row r="973" spans="1:8" x14ac:dyDescent="0.25">
      <c r="A973" s="114">
        <f>IF(DESIGN!G1044&gt;0,DESIGN!C1044,0)</f>
        <v>0</v>
      </c>
      <c r="B973" s="114">
        <f>IF(DESIGN!O1044&gt;0,DESIGN!K1044,0)</f>
        <v>0</v>
      </c>
      <c r="G973" s="114">
        <f>IF(DESIGN!G1044&gt;0,DESIGN!C1044*DESIGN!D1044,0)</f>
        <v>0</v>
      </c>
      <c r="H973" s="114">
        <f>IF(DESIGN!O1044&gt;0,DESIGN!K1044*DESIGN!L1044,0)</f>
        <v>0</v>
      </c>
    </row>
    <row r="974" spans="1:8" x14ac:dyDescent="0.25">
      <c r="A974" s="114">
        <f>IF(DESIGN!G1045&gt;0,DESIGN!C1045,0)</f>
        <v>0</v>
      </c>
      <c r="B974" s="114">
        <f>IF(DESIGN!O1045&gt;0,DESIGN!K1045,0)</f>
        <v>0</v>
      </c>
      <c r="G974" s="114">
        <f>IF(DESIGN!G1045&gt;0,DESIGN!C1045*DESIGN!D1045,0)</f>
        <v>0</v>
      </c>
      <c r="H974" s="114">
        <f>IF(DESIGN!O1045&gt;0,DESIGN!K1045*DESIGN!L1045,0)</f>
        <v>0</v>
      </c>
    </row>
    <row r="975" spans="1:8" x14ac:dyDescent="0.25">
      <c r="A975" s="114">
        <f>IF(DESIGN!G1046&gt;0,DESIGN!C1046,0)</f>
        <v>0</v>
      </c>
      <c r="B975" s="114">
        <f>IF(DESIGN!O1046&gt;0,DESIGN!K1046,0)</f>
        <v>0</v>
      </c>
      <c r="G975" s="114">
        <f>IF(DESIGN!G1046&gt;0,DESIGN!C1046*DESIGN!D1046,0)</f>
        <v>0</v>
      </c>
      <c r="H975" s="114">
        <f>IF(DESIGN!O1046&gt;0,DESIGN!K1046*DESIGN!L1046,0)</f>
        <v>0</v>
      </c>
    </row>
    <row r="976" spans="1:8" x14ac:dyDescent="0.25">
      <c r="A976" s="114">
        <f>IF(DESIGN!G1047&gt;0,DESIGN!C1047,0)</f>
        <v>0</v>
      </c>
      <c r="B976" s="114">
        <f>IF(DESIGN!O1047&gt;0,DESIGN!K1047,0)</f>
        <v>0</v>
      </c>
      <c r="G976" s="114">
        <f>IF(DESIGN!G1047&gt;0,DESIGN!C1047*DESIGN!D1047,0)</f>
        <v>0</v>
      </c>
      <c r="H976" s="114">
        <f>IF(DESIGN!O1047&gt;0,DESIGN!K1047*DESIGN!L1047,0)</f>
        <v>0</v>
      </c>
    </row>
    <row r="977" spans="1:8" x14ac:dyDescent="0.25">
      <c r="A977" s="114">
        <f>IF(DESIGN!G1048&gt;0,DESIGN!C1048,0)</f>
        <v>0</v>
      </c>
      <c r="B977" s="114">
        <f>IF(DESIGN!O1048&gt;0,DESIGN!K1048,0)</f>
        <v>0</v>
      </c>
      <c r="G977" s="114">
        <f>IF(DESIGN!G1048&gt;0,DESIGN!C1048*DESIGN!D1048,0)</f>
        <v>0</v>
      </c>
      <c r="H977" s="114">
        <f>IF(DESIGN!O1048&gt;0,DESIGN!K1048*DESIGN!L1048,0)</f>
        <v>0</v>
      </c>
    </row>
    <row r="978" spans="1:8" x14ac:dyDescent="0.25">
      <c r="A978" s="114">
        <f>IF(DESIGN!G1049&gt;0,DESIGN!C1049,0)</f>
        <v>0</v>
      </c>
      <c r="B978" s="114">
        <f>IF(DESIGN!O1049&gt;0,DESIGN!K1049,0)</f>
        <v>0</v>
      </c>
      <c r="G978" s="114">
        <f>IF(DESIGN!G1049&gt;0,DESIGN!C1049*DESIGN!D1049,0)</f>
        <v>0</v>
      </c>
      <c r="H978" s="114">
        <f>IF(DESIGN!O1049&gt;0,DESIGN!K1049*DESIGN!L1049,0)</f>
        <v>0</v>
      </c>
    </row>
    <row r="979" spans="1:8" x14ac:dyDescent="0.25">
      <c r="A979" s="114">
        <f>IF(DESIGN!G1050&gt;0,DESIGN!C1050,0)</f>
        <v>0</v>
      </c>
      <c r="B979" s="114">
        <f>IF(DESIGN!O1050&gt;0,DESIGN!K1050,0)</f>
        <v>0</v>
      </c>
      <c r="G979" s="114">
        <f>IF(DESIGN!G1050&gt;0,DESIGN!C1050*DESIGN!D1050,0)</f>
        <v>0</v>
      </c>
      <c r="H979" s="114">
        <f>IF(DESIGN!O1050&gt;0,DESIGN!K1050*DESIGN!L1050,0)</f>
        <v>0</v>
      </c>
    </row>
    <row r="980" spans="1:8" x14ac:dyDescent="0.25">
      <c r="A980" s="114">
        <f>IF(DESIGN!G1051&gt;0,DESIGN!C1051,0)</f>
        <v>0</v>
      </c>
      <c r="B980" s="114">
        <f>IF(DESIGN!O1051&gt;0,DESIGN!K1051,0)</f>
        <v>0</v>
      </c>
      <c r="G980" s="114">
        <f>IF(DESIGN!G1051&gt;0,DESIGN!C1051*DESIGN!D1051,0)</f>
        <v>0</v>
      </c>
      <c r="H980" s="114">
        <f>IF(DESIGN!O1051&gt;0,DESIGN!K1051*DESIGN!L1051,0)</f>
        <v>0</v>
      </c>
    </row>
    <row r="981" spans="1:8" x14ac:dyDescent="0.25">
      <c r="A981" s="114">
        <f>IF(DESIGN!G1052&gt;0,DESIGN!C1052,0)</f>
        <v>0</v>
      </c>
      <c r="B981" s="114">
        <f>IF(DESIGN!O1052&gt;0,DESIGN!K1052,0)</f>
        <v>0</v>
      </c>
      <c r="G981" s="114">
        <f>IF(DESIGN!G1052&gt;0,DESIGN!C1052*DESIGN!D1052,0)</f>
        <v>0</v>
      </c>
      <c r="H981" s="114">
        <f>IF(DESIGN!O1052&gt;0,DESIGN!K1052*DESIGN!L1052,0)</f>
        <v>0</v>
      </c>
    </row>
    <row r="982" spans="1:8" x14ac:dyDescent="0.25">
      <c r="A982" s="114">
        <f>IF(DESIGN!G1053&gt;0,DESIGN!C1053,0)</f>
        <v>0</v>
      </c>
      <c r="B982" s="114">
        <f>IF(DESIGN!O1053&gt;0,DESIGN!K1053,0)</f>
        <v>0</v>
      </c>
      <c r="G982" s="114">
        <f>IF(DESIGN!G1053&gt;0,DESIGN!C1053*DESIGN!D1053,0)</f>
        <v>0</v>
      </c>
      <c r="H982" s="114">
        <f>IF(DESIGN!O1053&gt;0,DESIGN!K1053*DESIGN!L1053,0)</f>
        <v>0</v>
      </c>
    </row>
    <row r="983" spans="1:8" x14ac:dyDescent="0.25">
      <c r="A983" s="114">
        <f>IF(DESIGN!G1054&gt;0,DESIGN!C1054,0)</f>
        <v>0</v>
      </c>
      <c r="B983" s="114">
        <f>IF(DESIGN!O1054&gt;0,DESIGN!K1054,0)</f>
        <v>0</v>
      </c>
      <c r="G983" s="114">
        <f>IF(DESIGN!G1054&gt;0,DESIGN!C1054*DESIGN!D1054,0)</f>
        <v>0</v>
      </c>
      <c r="H983" s="114">
        <f>IF(DESIGN!O1054&gt;0,DESIGN!K1054*DESIGN!L1054,0)</f>
        <v>0</v>
      </c>
    </row>
    <row r="984" spans="1:8" x14ac:dyDescent="0.25">
      <c r="A984" s="114">
        <f>IF(DESIGN!G1055&gt;0,DESIGN!C1055,0)</f>
        <v>0</v>
      </c>
      <c r="B984" s="114">
        <f>IF(DESIGN!O1055&gt;0,DESIGN!K1055,0)</f>
        <v>0</v>
      </c>
      <c r="G984" s="114">
        <f>IF(DESIGN!G1055&gt;0,DESIGN!C1055*DESIGN!D1055,0)</f>
        <v>0</v>
      </c>
      <c r="H984" s="114">
        <f>IF(DESIGN!O1055&gt;0,DESIGN!K1055*DESIGN!L1055,0)</f>
        <v>0</v>
      </c>
    </row>
    <row r="985" spans="1:8" x14ac:dyDescent="0.25">
      <c r="A985" s="114">
        <f>IF(DESIGN!G1056&gt;0,DESIGN!C1056,0)</f>
        <v>0</v>
      </c>
      <c r="B985" s="114">
        <f>IF(DESIGN!O1056&gt;0,DESIGN!K1056,0)</f>
        <v>0</v>
      </c>
      <c r="G985" s="114">
        <f>IF(DESIGN!G1056&gt;0,DESIGN!C1056*DESIGN!D1056,0)</f>
        <v>0</v>
      </c>
      <c r="H985" s="114">
        <f>IF(DESIGN!O1056&gt;0,DESIGN!K1056*DESIGN!L1056,0)</f>
        <v>0</v>
      </c>
    </row>
    <row r="986" spans="1:8" x14ac:dyDescent="0.25">
      <c r="A986" s="114">
        <f>IF(DESIGN!G1057&gt;0,DESIGN!C1057,0)</f>
        <v>0</v>
      </c>
      <c r="B986" s="114">
        <f>IF(DESIGN!O1057&gt;0,DESIGN!K1057,0)</f>
        <v>0</v>
      </c>
      <c r="G986" s="114">
        <f>IF(DESIGN!G1057&gt;0,DESIGN!C1057*DESIGN!D1057,0)</f>
        <v>0</v>
      </c>
      <c r="H986" s="114">
        <f>IF(DESIGN!O1057&gt;0,DESIGN!K1057*DESIGN!L1057,0)</f>
        <v>0</v>
      </c>
    </row>
    <row r="987" spans="1:8" x14ac:dyDescent="0.25">
      <c r="A987" s="114">
        <f>IF(DESIGN!G1058&gt;0,DESIGN!C1058,0)</f>
        <v>0</v>
      </c>
      <c r="B987" s="114">
        <f>IF(DESIGN!O1058&gt;0,DESIGN!K1058,0)</f>
        <v>0</v>
      </c>
      <c r="G987" s="114">
        <f>IF(DESIGN!G1058&gt;0,DESIGN!C1058*DESIGN!D1058,0)</f>
        <v>0</v>
      </c>
      <c r="H987" s="114">
        <f>IF(DESIGN!O1058&gt;0,DESIGN!K1058*DESIGN!L1058,0)</f>
        <v>0</v>
      </c>
    </row>
    <row r="988" spans="1:8" x14ac:dyDescent="0.25">
      <c r="A988" s="114">
        <f>IF(DESIGN!G1059&gt;0,DESIGN!C1059,0)</f>
        <v>0</v>
      </c>
      <c r="B988" s="114">
        <f>IF(DESIGN!O1059&gt;0,DESIGN!K1059,0)</f>
        <v>0</v>
      </c>
      <c r="G988" s="114">
        <f>IF(DESIGN!G1059&gt;0,DESIGN!C1059*DESIGN!D1059,0)</f>
        <v>0</v>
      </c>
      <c r="H988" s="114">
        <f>IF(DESIGN!O1059&gt;0,DESIGN!K1059*DESIGN!L1059,0)</f>
        <v>0</v>
      </c>
    </row>
    <row r="989" spans="1:8" x14ac:dyDescent="0.25">
      <c r="A989" s="114">
        <f>IF(DESIGN!G1060&gt;0,DESIGN!C1060,0)</f>
        <v>0</v>
      </c>
      <c r="B989" s="114">
        <f>IF(DESIGN!O1060&gt;0,DESIGN!K1060,0)</f>
        <v>0</v>
      </c>
      <c r="G989" s="114">
        <f>IF(DESIGN!G1060&gt;0,DESIGN!C1060*DESIGN!D1060,0)</f>
        <v>0</v>
      </c>
      <c r="H989" s="114">
        <f>IF(DESIGN!O1060&gt;0,DESIGN!K1060*DESIGN!L1060,0)</f>
        <v>0</v>
      </c>
    </row>
    <row r="990" spans="1:8" x14ac:dyDescent="0.25">
      <c r="A990" s="114">
        <f>IF(DESIGN!G1061&gt;0,DESIGN!C1061,0)</f>
        <v>0</v>
      </c>
      <c r="B990" s="114">
        <f>IF(DESIGN!O1061&gt;0,DESIGN!K1061,0)</f>
        <v>0</v>
      </c>
      <c r="G990" s="114">
        <f>IF(DESIGN!G1061&gt;0,DESIGN!C1061*DESIGN!D1061,0)</f>
        <v>0</v>
      </c>
      <c r="H990" s="114">
        <f>IF(DESIGN!O1061&gt;0,DESIGN!K1061*DESIGN!L1061,0)</f>
        <v>0</v>
      </c>
    </row>
    <row r="991" spans="1:8" x14ac:dyDescent="0.25">
      <c r="A991" s="114">
        <f>IF(DESIGN!G1062&gt;0,DESIGN!C1062,0)</f>
        <v>0</v>
      </c>
      <c r="B991" s="114">
        <f>IF(DESIGN!O1062&gt;0,DESIGN!K1062,0)</f>
        <v>0</v>
      </c>
      <c r="G991" s="114">
        <f>IF(DESIGN!G1062&gt;0,DESIGN!C1062*DESIGN!D1062,0)</f>
        <v>0</v>
      </c>
      <c r="H991" s="114">
        <f>IF(DESIGN!O1062&gt;0,DESIGN!K1062*DESIGN!L1062,0)</f>
        <v>0</v>
      </c>
    </row>
    <row r="992" spans="1:8" x14ac:dyDescent="0.25">
      <c r="A992" s="114">
        <f>IF(DESIGN!G1063&gt;0,DESIGN!C1063,0)</f>
        <v>0</v>
      </c>
      <c r="B992" s="114">
        <f>IF(DESIGN!O1063&gt;0,DESIGN!K1063,0)</f>
        <v>0</v>
      </c>
      <c r="G992" s="114">
        <f>IF(DESIGN!G1063&gt;0,DESIGN!C1063*DESIGN!D1063,0)</f>
        <v>0</v>
      </c>
      <c r="H992" s="114">
        <f>IF(DESIGN!O1063&gt;0,DESIGN!K1063*DESIGN!L1063,0)</f>
        <v>0</v>
      </c>
    </row>
    <row r="993" spans="1:8" x14ac:dyDescent="0.25">
      <c r="A993" s="114">
        <f>IF(DESIGN!G1064&gt;0,DESIGN!C1064,0)</f>
        <v>0</v>
      </c>
      <c r="B993" s="114">
        <f>IF(DESIGN!O1064&gt;0,DESIGN!K1064,0)</f>
        <v>0</v>
      </c>
      <c r="G993" s="114">
        <f>IF(DESIGN!G1064&gt;0,DESIGN!C1064*DESIGN!D1064,0)</f>
        <v>0</v>
      </c>
      <c r="H993" s="114">
        <f>IF(DESIGN!O1064&gt;0,DESIGN!K1064*DESIGN!L1064,0)</f>
        <v>0</v>
      </c>
    </row>
    <row r="994" spans="1:8" x14ac:dyDescent="0.25">
      <c r="A994" s="114">
        <f>IF(DESIGN!G1065&gt;0,DESIGN!C1065,0)</f>
        <v>0</v>
      </c>
      <c r="B994" s="114">
        <f>IF(DESIGN!O1065&gt;0,DESIGN!K1065,0)</f>
        <v>0</v>
      </c>
      <c r="G994" s="114">
        <f>IF(DESIGN!G1065&gt;0,DESIGN!C1065*DESIGN!D1065,0)</f>
        <v>0</v>
      </c>
      <c r="H994" s="114">
        <f>IF(DESIGN!O1065&gt;0,DESIGN!K1065*DESIGN!L1065,0)</f>
        <v>0</v>
      </c>
    </row>
    <row r="995" spans="1:8" x14ac:dyDescent="0.25">
      <c r="A995" s="114">
        <f>IF(DESIGN!G1066&gt;0,DESIGN!C1066,0)</f>
        <v>0</v>
      </c>
      <c r="B995" s="114">
        <f>IF(DESIGN!O1066&gt;0,DESIGN!K1066,0)</f>
        <v>0</v>
      </c>
      <c r="G995" s="114">
        <f>IF(DESIGN!G1066&gt;0,DESIGN!C1066*DESIGN!D1066,0)</f>
        <v>0</v>
      </c>
      <c r="H995" s="114">
        <f>IF(DESIGN!O1066&gt;0,DESIGN!K1066*DESIGN!L1066,0)</f>
        <v>0</v>
      </c>
    </row>
    <row r="996" spans="1:8" x14ac:dyDescent="0.25">
      <c r="A996" s="114">
        <f>IF(DESIGN!G1067&gt;0,DESIGN!C1067,0)</f>
        <v>0</v>
      </c>
      <c r="B996" s="114">
        <f>IF(DESIGN!O1067&gt;0,DESIGN!K1067,0)</f>
        <v>0</v>
      </c>
      <c r="G996" s="114">
        <f>IF(DESIGN!G1067&gt;0,DESIGN!C1067*DESIGN!D1067,0)</f>
        <v>0</v>
      </c>
      <c r="H996" s="114">
        <f>IF(DESIGN!O1067&gt;0,DESIGN!K1067*DESIGN!L1067,0)</f>
        <v>0</v>
      </c>
    </row>
    <row r="997" spans="1:8" x14ac:dyDescent="0.25">
      <c r="A997" s="114">
        <f>IF(DESIGN!G1068&gt;0,DESIGN!C1068,0)</f>
        <v>0</v>
      </c>
      <c r="B997" s="114">
        <f>IF(DESIGN!O1068&gt;0,DESIGN!K1068,0)</f>
        <v>0</v>
      </c>
      <c r="G997" s="114">
        <f>IF(DESIGN!G1068&gt;0,DESIGN!C1068*DESIGN!D1068,0)</f>
        <v>0</v>
      </c>
      <c r="H997" s="114">
        <f>IF(DESIGN!O1068&gt;0,DESIGN!K1068*DESIGN!L1068,0)</f>
        <v>0</v>
      </c>
    </row>
    <row r="998" spans="1:8" x14ac:dyDescent="0.25">
      <c r="A998" s="114">
        <f>IF(DESIGN!G1069&gt;0,DESIGN!C1069,0)</f>
        <v>0</v>
      </c>
      <c r="B998" s="114">
        <f>IF(DESIGN!O1069&gt;0,DESIGN!K1069,0)</f>
        <v>0</v>
      </c>
      <c r="G998" s="114">
        <f>IF(DESIGN!G1069&gt;0,DESIGN!C1069*DESIGN!D1069,0)</f>
        <v>0</v>
      </c>
      <c r="H998" s="114">
        <f>IF(DESIGN!O1069&gt;0,DESIGN!K1069*DESIGN!L1069,0)</f>
        <v>0</v>
      </c>
    </row>
    <row r="999" spans="1:8" x14ac:dyDescent="0.25">
      <c r="A999" s="114">
        <f>SUM(A2:A998)</f>
        <v>6000</v>
      </c>
      <c r="B999" s="114">
        <f>SUM(B2:B998)</f>
        <v>6000</v>
      </c>
    </row>
  </sheetData>
  <mergeCells count="1">
    <mergeCell ref="K1:P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zoomScale="70" zoomScaleNormal="70" workbookViewId="0">
      <selection activeCell="M52" sqref="M52"/>
    </sheetView>
  </sheetViews>
  <sheetFormatPr defaultRowHeight="15" x14ac:dyDescent="0.25"/>
  <cols>
    <col min="1" max="16384" width="9.140625" style="29"/>
  </cols>
  <sheetData>
    <row r="1" spans="1:26" ht="21" x14ac:dyDescent="0.35">
      <c r="J1" s="189" t="s">
        <v>290</v>
      </c>
      <c r="K1" s="189"/>
      <c r="L1" s="189"/>
      <c r="M1" s="189"/>
      <c r="N1" s="189"/>
      <c r="O1" s="189"/>
    </row>
    <row r="2" spans="1:26" x14ac:dyDescent="0.25">
      <c r="A2" s="29" t="s">
        <v>2</v>
      </c>
      <c r="P2" s="29" t="s">
        <v>20</v>
      </c>
      <c r="Q2" s="29" t="s">
        <v>35</v>
      </c>
      <c r="R2" s="29" t="s">
        <v>23</v>
      </c>
      <c r="S2" s="29" t="s">
        <v>24</v>
      </c>
      <c r="T2" s="29" t="s">
        <v>18</v>
      </c>
      <c r="V2" s="29" t="s">
        <v>21</v>
      </c>
      <c r="W2" s="29" t="s">
        <v>38</v>
      </c>
      <c r="X2" s="29" t="s">
        <v>13</v>
      </c>
      <c r="Y2" s="29" t="s">
        <v>14</v>
      </c>
      <c r="Z2" s="29" t="s">
        <v>19</v>
      </c>
    </row>
    <row r="3" spans="1:26" x14ac:dyDescent="0.25">
      <c r="A3" s="29" t="s">
        <v>0</v>
      </c>
      <c r="B3" s="29">
        <f>DESIGN!$H$46</f>
        <v>266</v>
      </c>
      <c r="D3" s="29" t="s">
        <v>12</v>
      </c>
      <c r="E3" s="29">
        <f>B3*B4</f>
        <v>70490</v>
      </c>
      <c r="G3" s="29" t="str">
        <f>DESIGN!$D$11</f>
        <v>Spruce-Lodgepole Pine-Jack Pine</v>
      </c>
      <c r="I3" s="29" t="str">
        <f>DESIGN!$D$12</f>
        <v>12c-E</v>
      </c>
      <c r="P3" s="29">
        <v>100</v>
      </c>
      <c r="Q3" s="29">
        <f>IF($B$18=0, "NG", $B$18*P3/$B$3)</f>
        <v>0.24436090225563908</v>
      </c>
      <c r="R3" s="29">
        <f>IF(P3=0,0,IF(0.68*($B$3*$B$4*P3)^-0.13&gt;1, 1, 0.68*($B$3*$B$4*P3)^-0.13))</f>
        <v>8.7549231116514137E-2</v>
      </c>
      <c r="S3" s="29">
        <f t="shared" ref="S3:S49" si="0">(1+$H$8*R3*Q3^3/(35*$H$6*$B$15*$B$17))^-1</f>
        <v>0.99999990917451598</v>
      </c>
      <c r="T3" s="29">
        <f t="shared" ref="T3:T49" si="1">0.8*$H$8*$E$3*R3*S3/1000</f>
        <v>93.310732482221383</v>
      </c>
      <c r="V3" s="29">
        <v>100</v>
      </c>
      <c r="W3" s="29">
        <f>IF($B$19=0, "NG", $B$19*V3/$B$4)</f>
        <v>0.24528301886792453</v>
      </c>
      <c r="X3" s="29">
        <f t="shared" ref="X3:X22" si="2">IF(V3=0,0,IF(0.68*($B$3*$B$4*V3)^-0.13&gt;1, 1, 0.68*($B$3*$B$4*V3)^-0.13))</f>
        <v>8.7549231116514137E-2</v>
      </c>
      <c r="Y3" s="29">
        <f t="shared" ref="Y3:Y22" si="3">(1+$H$8*X3*W3^3/(35*$H$6*$B$15*$B$17))^-1</f>
        <v>0.99999990814241824</v>
      </c>
      <c r="Z3" s="29">
        <f t="shared" ref="Z3:Z22" si="4">0.8*$H$8*$E$3*X3*Y3/1000</f>
        <v>93.310732385915585</v>
      </c>
    </row>
    <row r="4" spans="1:26" x14ac:dyDescent="0.25">
      <c r="A4" s="29" t="s">
        <v>1</v>
      </c>
      <c r="B4" s="29">
        <f>DESIGN!$H$47</f>
        <v>265</v>
      </c>
      <c r="G4" s="29" t="s">
        <v>5</v>
      </c>
      <c r="H4" s="29">
        <f>DESIGN!$L$17</f>
        <v>25.2</v>
      </c>
      <c r="O4" s="29">
        <v>1</v>
      </c>
      <c r="P4" s="29">
        <f>$P$64/COUNT($O$4:$O$63)+P3</f>
        <v>439.74358974358972</v>
      </c>
      <c r="Q4" s="29">
        <f t="shared" ref="Q4:Q63" si="5">IF($B$18=0, "NG", $B$18*P4/$B$3)</f>
        <v>1.0745614035087718</v>
      </c>
      <c r="R4" s="29">
        <f t="shared" ref="R4:R49" si="6">IF(P4=0,0,IF(0.68*($B$3*$B$4*P4)^-0.13&gt;1, 1, 0.68*($B$3*$B$4*P4)^-0.13))</f>
        <v>7.2216493801270695E-2</v>
      </c>
      <c r="S4" s="29">
        <f t="shared" si="0"/>
        <v>0.99999362929334734</v>
      </c>
      <c r="T4" s="29">
        <f t="shared" si="1"/>
        <v>76.968484251781234</v>
      </c>
      <c r="V4" s="29">
        <f>P4</f>
        <v>439.74358974358972</v>
      </c>
      <c r="W4" s="29">
        <f>IF($B$19=0, "NG", $B$19*V4/$B$4)</f>
        <v>1.0786163522012577</v>
      </c>
      <c r="X4" s="29">
        <f t="shared" si="2"/>
        <v>7.2216493801270695E-2</v>
      </c>
      <c r="Y4" s="29">
        <f t="shared" si="3"/>
        <v>0.99999355690010849</v>
      </c>
      <c r="Z4" s="29">
        <f t="shared" si="4"/>
        <v>76.968478679747875</v>
      </c>
    </row>
    <row r="5" spans="1:26" x14ac:dyDescent="0.25">
      <c r="A5" s="29" t="s">
        <v>15</v>
      </c>
      <c r="B5" s="29">
        <f>0</f>
        <v>0</v>
      </c>
      <c r="G5" s="29" t="s">
        <v>22</v>
      </c>
      <c r="H5" s="29">
        <f>DESIGN!$L$18</f>
        <v>9700</v>
      </c>
      <c r="O5" s="29">
        <v>1</v>
      </c>
      <c r="P5" s="29">
        <f t="shared" ref="P5:P63" si="7">$P$64/COUNT($O$4:$O$63)+P4</f>
        <v>779.48717948717945</v>
      </c>
      <c r="Q5" s="29">
        <f t="shared" si="5"/>
        <v>1.9047619047619049</v>
      </c>
      <c r="R5" s="29">
        <f t="shared" si="6"/>
        <v>6.7037401118210008E-2</v>
      </c>
      <c r="S5" s="29">
        <f t="shared" si="0"/>
        <v>0.99996706291064308</v>
      </c>
      <c r="T5" s="29">
        <f t="shared" si="1"/>
        <v>71.446698717106543</v>
      </c>
      <c r="V5" s="29">
        <f t="shared" ref="V5:V63" si="8">P5</f>
        <v>779.48717948717945</v>
      </c>
      <c r="W5" s="29">
        <f t="shared" ref="W5:W63" si="9">IF($B$19=0, "NG", $B$19*V5/$B$4)</f>
        <v>1.9119496855345912</v>
      </c>
      <c r="X5" s="29">
        <f t="shared" si="2"/>
        <v>6.7037401118210008E-2</v>
      </c>
      <c r="Y5" s="29">
        <f t="shared" si="3"/>
        <v>0.99996668864156446</v>
      </c>
      <c r="Z5" s="29">
        <f t="shared" si="4"/>
        <v>71.446671975935658</v>
      </c>
    </row>
    <row r="6" spans="1:26" x14ac:dyDescent="0.25">
      <c r="A6" s="29" t="s">
        <v>16</v>
      </c>
      <c r="B6" s="29">
        <f>50*B3/$B$18</f>
        <v>20461.538461538461</v>
      </c>
      <c r="G6" s="29" t="s">
        <v>4</v>
      </c>
      <c r="H6" s="29">
        <f>0.87*H5</f>
        <v>8439</v>
      </c>
      <c r="O6" s="29">
        <v>1</v>
      </c>
      <c r="P6" s="29">
        <f t="shared" si="7"/>
        <v>1119.2307692307691</v>
      </c>
      <c r="Q6" s="29">
        <f t="shared" si="5"/>
        <v>2.734962406015037</v>
      </c>
      <c r="R6" s="29">
        <f t="shared" si="6"/>
        <v>6.3957691962959265E-2</v>
      </c>
      <c r="S6" s="29">
        <f t="shared" si="0"/>
        <v>0.99990698205716411</v>
      </c>
      <c r="T6" s="29">
        <f t="shared" si="1"/>
        <v>68.160330198312153</v>
      </c>
      <c r="V6" s="29">
        <f t="shared" si="8"/>
        <v>1119.2307692307691</v>
      </c>
      <c r="W6" s="29">
        <f t="shared" si="9"/>
        <v>2.7452830188679243</v>
      </c>
      <c r="X6" s="29">
        <f t="shared" si="2"/>
        <v>6.3957691962959265E-2</v>
      </c>
      <c r="Y6" s="29">
        <f t="shared" si="3"/>
        <v>0.99990592514457832</v>
      </c>
      <c r="Z6" s="29">
        <f t="shared" si="4"/>
        <v>68.160258152099715</v>
      </c>
    </row>
    <row r="7" spans="1:26" x14ac:dyDescent="0.25">
      <c r="A7" s="29" t="s">
        <v>17</v>
      </c>
      <c r="B7" s="29">
        <f>50*B4/$B$18</f>
        <v>20384.615384615383</v>
      </c>
      <c r="O7" s="29">
        <v>1</v>
      </c>
      <c r="P7" s="29">
        <f t="shared" si="7"/>
        <v>1458.9743589743589</v>
      </c>
      <c r="Q7" s="29">
        <f t="shared" si="5"/>
        <v>3.5651629072681703</v>
      </c>
      <c r="R7" s="29">
        <f t="shared" si="6"/>
        <v>6.1791130455882949E-2</v>
      </c>
      <c r="S7" s="29">
        <f t="shared" si="0"/>
        <v>0.99980096104075733</v>
      </c>
      <c r="T7" s="29">
        <f t="shared" si="1"/>
        <v>65.844422387478787</v>
      </c>
      <c r="V7" s="29">
        <f t="shared" si="8"/>
        <v>1458.9743589743589</v>
      </c>
      <c r="W7" s="29">
        <f t="shared" si="9"/>
        <v>3.5786163522012577</v>
      </c>
      <c r="X7" s="29">
        <f t="shared" si="2"/>
        <v>6.1791130455882949E-2</v>
      </c>
      <c r="Y7" s="29">
        <f t="shared" si="3"/>
        <v>0.99979869971121271</v>
      </c>
      <c r="Z7" s="29">
        <f t="shared" si="4"/>
        <v>65.844273461899107</v>
      </c>
    </row>
    <row r="8" spans="1:26" x14ac:dyDescent="0.25">
      <c r="G8" s="29" t="s">
        <v>6</v>
      </c>
      <c r="H8" s="29">
        <f>H4*(B13*B14*B17*B16)</f>
        <v>18.899999999999999</v>
      </c>
      <c r="O8" s="29">
        <v>1</v>
      </c>
      <c r="P8" s="29">
        <f t="shared" si="7"/>
        <v>1798.7179487179487</v>
      </c>
      <c r="Q8" s="29">
        <f t="shared" si="5"/>
        <v>4.3953634085213036</v>
      </c>
      <c r="R8" s="29">
        <f t="shared" si="6"/>
        <v>6.0132206118574512E-2</v>
      </c>
      <c r="S8" s="29">
        <f t="shared" si="0"/>
        <v>0.99963709401605716</v>
      </c>
      <c r="T8" s="29">
        <f t="shared" si="1"/>
        <v>64.066176005323101</v>
      </c>
      <c r="V8" s="29">
        <f t="shared" si="8"/>
        <v>1798.7179487179487</v>
      </c>
      <c r="W8" s="29">
        <f t="shared" si="9"/>
        <v>4.4119496855345917</v>
      </c>
      <c r="X8" s="29">
        <f t="shared" si="2"/>
        <v>6.0132206118574512E-2</v>
      </c>
      <c r="Y8" s="29">
        <f t="shared" si="3"/>
        <v>0.99963297163723053</v>
      </c>
      <c r="Z8" s="29">
        <f t="shared" si="4"/>
        <v>64.06591180439554</v>
      </c>
    </row>
    <row r="9" spans="1:26" x14ac:dyDescent="0.25">
      <c r="O9" s="29">
        <v>1</v>
      </c>
      <c r="P9" s="29">
        <f t="shared" si="7"/>
        <v>2138.4615384615386</v>
      </c>
      <c r="Q9" s="29">
        <f t="shared" si="5"/>
        <v>5.2255639097744373</v>
      </c>
      <c r="R9" s="29">
        <f t="shared" si="6"/>
        <v>5.8794831310726027E-2</v>
      </c>
      <c r="S9" s="29">
        <f t="shared" si="0"/>
        <v>0.9994038714379555</v>
      </c>
      <c r="T9" s="29">
        <f t="shared" si="1"/>
        <v>62.626692776300267</v>
      </c>
      <c r="V9" s="29">
        <f t="shared" si="8"/>
        <v>2138.4615384615386</v>
      </c>
      <c r="W9" s="29">
        <f t="shared" si="9"/>
        <v>5.2452830188679256</v>
      </c>
      <c r="X9" s="29">
        <f t="shared" si="2"/>
        <v>5.8794831310726027E-2</v>
      </c>
      <c r="Y9" s="29">
        <f t="shared" si="3"/>
        <v>0.99939710139829097</v>
      </c>
      <c r="Z9" s="29">
        <f t="shared" si="4"/>
        <v>62.626268538205665</v>
      </c>
    </row>
    <row r="10" spans="1:26" x14ac:dyDescent="0.25">
      <c r="O10" s="29">
        <v>1</v>
      </c>
      <c r="P10" s="29">
        <f t="shared" si="7"/>
        <v>2478.2051282051284</v>
      </c>
      <c r="Q10" s="29">
        <f t="shared" si="5"/>
        <v>6.0557644110275692</v>
      </c>
      <c r="R10" s="29">
        <f t="shared" si="6"/>
        <v>5.7678571207251915E-2</v>
      </c>
      <c r="S10" s="29">
        <f t="shared" si="0"/>
        <v>0.99909011536043635</v>
      </c>
      <c r="T10" s="29">
        <f t="shared" si="1"/>
        <v>61.418394216645758</v>
      </c>
      <c r="V10" s="29">
        <f t="shared" si="8"/>
        <v>2478.2051282051284</v>
      </c>
      <c r="W10" s="29">
        <f t="shared" si="9"/>
        <v>6.0786163522012586</v>
      </c>
      <c r="X10" s="29">
        <f t="shared" si="2"/>
        <v>5.7678571207251915E-2</v>
      </c>
      <c r="Y10" s="29">
        <f t="shared" si="3"/>
        <v>0.9990797853751604</v>
      </c>
      <c r="Z10" s="29">
        <f t="shared" si="4"/>
        <v>61.417759187734781</v>
      </c>
    </row>
    <row r="11" spans="1:26" x14ac:dyDescent="0.25">
      <c r="O11" s="29">
        <v>1</v>
      </c>
      <c r="P11" s="29">
        <f t="shared" si="7"/>
        <v>2817.9487179487182</v>
      </c>
      <c r="Q11" s="29">
        <f t="shared" si="5"/>
        <v>6.885964912280703</v>
      </c>
      <c r="R11" s="29">
        <f t="shared" si="6"/>
        <v>5.6723240742835197E-2</v>
      </c>
      <c r="S11" s="29">
        <f t="shared" si="0"/>
        <v>0.99868494408941544</v>
      </c>
      <c r="T11" s="29">
        <f t="shared" si="1"/>
        <v>60.376625958264846</v>
      </c>
      <c r="V11" s="29">
        <f t="shared" si="8"/>
        <v>2817.9487179487182</v>
      </c>
      <c r="W11" s="29">
        <f t="shared" si="9"/>
        <v>6.9119496855345925</v>
      </c>
      <c r="X11" s="29">
        <f t="shared" si="2"/>
        <v>5.6723240742835197E-2</v>
      </c>
      <c r="Y11" s="29">
        <f t="shared" si="3"/>
        <v>0.99867002028916807</v>
      </c>
      <c r="Z11" s="29">
        <f t="shared" si="4"/>
        <v>60.375723723069704</v>
      </c>
    </row>
    <row r="12" spans="1:26" x14ac:dyDescent="0.25">
      <c r="A12" s="29" t="s">
        <v>3</v>
      </c>
      <c r="O12" s="29">
        <v>1</v>
      </c>
      <c r="P12" s="29">
        <f t="shared" si="7"/>
        <v>3157.6923076923081</v>
      </c>
      <c r="Q12" s="29">
        <f t="shared" si="5"/>
        <v>7.7161654135338367</v>
      </c>
      <c r="R12" s="29">
        <f t="shared" si="6"/>
        <v>5.5890019500261429E-2</v>
      </c>
      <c r="S12" s="29">
        <f t="shared" si="0"/>
        <v>0.99817775402838016</v>
      </c>
      <c r="T12" s="29">
        <f t="shared" si="1"/>
        <v>59.4595269315449</v>
      </c>
      <c r="V12" s="29">
        <f t="shared" si="8"/>
        <v>3157.6923076923081</v>
      </c>
      <c r="W12" s="29">
        <f t="shared" si="9"/>
        <v>7.7452830188679265</v>
      </c>
      <c r="X12" s="29">
        <f t="shared" si="2"/>
        <v>5.5890019500261429E-2</v>
      </c>
      <c r="Y12" s="29">
        <f t="shared" si="3"/>
        <v>0.99815708504625011</v>
      </c>
      <c r="Z12" s="29">
        <f t="shared" si="4"/>
        <v>59.458295720075149</v>
      </c>
    </row>
    <row r="13" spans="1:26" x14ac:dyDescent="0.25">
      <c r="A13" s="29" t="s">
        <v>7</v>
      </c>
      <c r="B13" s="29">
        <v>1</v>
      </c>
      <c r="O13" s="29">
        <v>1</v>
      </c>
      <c r="P13" s="29">
        <f t="shared" si="7"/>
        <v>3497.4358974358979</v>
      </c>
      <c r="Q13" s="29">
        <f t="shared" si="5"/>
        <v>8.5463659147869695</v>
      </c>
      <c r="R13" s="29">
        <f t="shared" si="6"/>
        <v>5.515245730583207E-2</v>
      </c>
      <c r="S13" s="29">
        <f t="shared" si="0"/>
        <v>0.99755821270917566</v>
      </c>
      <c r="T13" s="29">
        <f t="shared" si="1"/>
        <v>58.638441260311588</v>
      </c>
      <c r="V13" s="29">
        <f t="shared" si="8"/>
        <v>3497.4358974358979</v>
      </c>
      <c r="W13" s="29">
        <f t="shared" si="9"/>
        <v>8.5786163522012604</v>
      </c>
      <c r="X13" s="29">
        <f t="shared" si="2"/>
        <v>5.515245730583207E-2</v>
      </c>
      <c r="Y13" s="29">
        <f t="shared" si="3"/>
        <v>0.99753053391130153</v>
      </c>
      <c r="Z13" s="29">
        <f t="shared" si="4"/>
        <v>58.636814245925237</v>
      </c>
    </row>
    <row r="14" spans="1:26" x14ac:dyDescent="0.25">
      <c r="A14" s="29" t="s">
        <v>8</v>
      </c>
      <c r="B14" s="29">
        <f>DESIGN!$L$12</f>
        <v>0.75</v>
      </c>
      <c r="O14" s="29">
        <v>1</v>
      </c>
      <c r="P14" s="29">
        <f t="shared" si="7"/>
        <v>3837.1794871794878</v>
      </c>
      <c r="Q14" s="29">
        <f t="shared" si="5"/>
        <v>9.3765664160401005</v>
      </c>
      <c r="R14" s="29">
        <f t="shared" si="6"/>
        <v>5.4491750755080358E-2</v>
      </c>
      <c r="S14" s="29">
        <f t="shared" si="0"/>
        <v>0.99681625965538334</v>
      </c>
      <c r="T14" s="29">
        <f t="shared" si="1"/>
        <v>57.892882887038226</v>
      </c>
      <c r="V14" s="29">
        <f t="shared" si="8"/>
        <v>3837.1794871794878</v>
      </c>
      <c r="W14" s="29">
        <f t="shared" si="9"/>
        <v>9.4119496855345925</v>
      </c>
      <c r="X14" s="29">
        <f t="shared" si="2"/>
        <v>5.4491750755080358E-2</v>
      </c>
      <c r="Y14" s="29">
        <f t="shared" si="3"/>
        <v>0.99678019761963155</v>
      </c>
      <c r="Z14" s="29">
        <f t="shared" si="4"/>
        <v>57.890788483789663</v>
      </c>
    </row>
    <row r="15" spans="1:26" x14ac:dyDescent="0.25">
      <c r="A15" s="29" t="s">
        <v>11</v>
      </c>
      <c r="B15" s="29">
        <f>DESIGN!$L$13</f>
        <v>0.9</v>
      </c>
      <c r="O15" s="29">
        <v>1</v>
      </c>
      <c r="P15" s="29">
        <f t="shared" si="7"/>
        <v>4176.9230769230771</v>
      </c>
      <c r="Q15" s="29">
        <f t="shared" si="5"/>
        <v>10.206766917293235</v>
      </c>
      <c r="R15" s="29">
        <f t="shared" si="6"/>
        <v>5.3894071511236527E-2</v>
      </c>
      <c r="S15" s="29">
        <f t="shared" si="0"/>
        <v>0.99594211302491598</v>
      </c>
      <c r="T15" s="29">
        <f t="shared" si="1"/>
        <v>57.207687509016317</v>
      </c>
      <c r="V15" s="29">
        <f t="shared" si="8"/>
        <v>4176.9230769230771</v>
      </c>
      <c r="W15" s="29">
        <f t="shared" si="9"/>
        <v>10.245283018867926</v>
      </c>
      <c r="X15" s="29">
        <f t="shared" si="2"/>
        <v>5.3894071511236527E-2</v>
      </c>
      <c r="Y15" s="29">
        <f t="shared" si="3"/>
        <v>0.99589619034602594</v>
      </c>
      <c r="Z15" s="29">
        <f t="shared" si="4"/>
        <v>57.205049674719362</v>
      </c>
    </row>
    <row r="16" spans="1:26" x14ac:dyDescent="0.25">
      <c r="A16" s="29" t="s">
        <v>9</v>
      </c>
      <c r="B16" s="29">
        <f>DESIGN!$L$11</f>
        <v>1</v>
      </c>
      <c r="O16" s="29">
        <v>1</v>
      </c>
      <c r="P16" s="29">
        <f t="shared" si="7"/>
        <v>4516.666666666667</v>
      </c>
      <c r="Q16" s="29">
        <f t="shared" si="5"/>
        <v>11.036967418546366</v>
      </c>
      <c r="R16" s="29">
        <f t="shared" si="6"/>
        <v>5.3348964113608115E-2</v>
      </c>
      <c r="S16" s="29">
        <f t="shared" si="0"/>
        <v>0.99492628067268218</v>
      </c>
      <c r="T16" s="29">
        <f t="shared" si="1"/>
        <v>56.571304780181869</v>
      </c>
      <c r="V16" s="29">
        <f t="shared" si="8"/>
        <v>4516.666666666667</v>
      </c>
      <c r="W16" s="29">
        <f t="shared" si="9"/>
        <v>11.078616352201259</v>
      </c>
      <c r="X16" s="29">
        <f t="shared" si="2"/>
        <v>5.3348964113608115E-2</v>
      </c>
      <c r="Y16" s="29">
        <f t="shared" si="3"/>
        <v>0.99486892115377501</v>
      </c>
      <c r="Z16" s="29">
        <f t="shared" si="4"/>
        <v>56.568043329671227</v>
      </c>
    </row>
    <row r="17" spans="1:26" x14ac:dyDescent="0.25">
      <c r="A17" s="29" t="s">
        <v>10</v>
      </c>
      <c r="B17" s="29">
        <f>DESIGN!$L$14</f>
        <v>1</v>
      </c>
      <c r="O17" s="29">
        <v>1</v>
      </c>
      <c r="P17" s="29">
        <f t="shared" si="7"/>
        <v>4856.4102564102568</v>
      </c>
      <c r="Q17" s="29">
        <f t="shared" si="5"/>
        <v>11.867167919799499</v>
      </c>
      <c r="R17" s="29">
        <f t="shared" si="6"/>
        <v>5.2848338557702303E-2</v>
      </c>
      <c r="S17" s="29">
        <f t="shared" si="0"/>
        <v>0.99375957466963172</v>
      </c>
      <c r="T17" s="29">
        <f t="shared" si="1"/>
        <v>55.974724703291585</v>
      </c>
      <c r="V17" s="29">
        <f t="shared" si="8"/>
        <v>4856.4102564102568</v>
      </c>
      <c r="W17" s="29">
        <f t="shared" si="9"/>
        <v>11.911949685534593</v>
      </c>
      <c r="X17" s="29">
        <f t="shared" si="2"/>
        <v>5.2848338557702303E-2</v>
      </c>
      <c r="Y17" s="29">
        <f t="shared" si="3"/>
        <v>0.99368910894569351</v>
      </c>
      <c r="Z17" s="29">
        <f t="shared" si="4"/>
        <v>55.970755635119566</v>
      </c>
    </row>
    <row r="18" spans="1:26" x14ac:dyDescent="0.25">
      <c r="A18" s="29" t="s">
        <v>152</v>
      </c>
      <c r="B18" s="29">
        <f>'(Graph N.A)'!$G$54</f>
        <v>0.65</v>
      </c>
      <c r="O18" s="29">
        <v>1</v>
      </c>
      <c r="P18" s="29">
        <f t="shared" si="7"/>
        <v>5196.1538461538466</v>
      </c>
      <c r="Q18" s="29">
        <f t="shared" si="5"/>
        <v>12.697368421052634</v>
      </c>
      <c r="R18" s="29">
        <f t="shared" si="6"/>
        <v>5.2385811537676151E-2</v>
      </c>
      <c r="S18" s="29">
        <f t="shared" si="0"/>
        <v>0.99243312855061849</v>
      </c>
      <c r="T18" s="29">
        <f t="shared" si="1"/>
        <v>55.410775839058324</v>
      </c>
      <c r="V18" s="29">
        <f t="shared" si="8"/>
        <v>5196.1538461538466</v>
      </c>
      <c r="W18" s="29">
        <f t="shared" si="9"/>
        <v>12.745283018867926</v>
      </c>
      <c r="X18" s="29">
        <f t="shared" si="2"/>
        <v>5.2385811537676151E-2</v>
      </c>
      <c r="Y18" s="29">
        <f t="shared" si="3"/>
        <v>0.99234780017769042</v>
      </c>
      <c r="Z18" s="29">
        <f t="shared" si="4"/>
        <v>55.406011677918379</v>
      </c>
    </row>
    <row r="19" spans="1:26" x14ac:dyDescent="0.25">
      <c r="A19" s="29" t="s">
        <v>153</v>
      </c>
      <c r="B19" s="29">
        <f>'(Graph N.A)'!$G$55</f>
        <v>0.65</v>
      </c>
      <c r="O19" s="29">
        <v>1</v>
      </c>
      <c r="P19" s="29">
        <f t="shared" si="7"/>
        <v>5535.8974358974365</v>
      </c>
      <c r="Q19" s="29">
        <f t="shared" si="5"/>
        <v>13.527568922305766</v>
      </c>
      <c r="R19" s="29">
        <f t="shared" si="6"/>
        <v>5.1956261233178272E-2</v>
      </c>
      <c r="S19" s="29">
        <f t="shared" si="0"/>
        <v>0.99093841670944827</v>
      </c>
      <c r="T19" s="29">
        <f t="shared" si="1"/>
        <v>54.873651271645585</v>
      </c>
      <c r="V19" s="29">
        <f t="shared" si="8"/>
        <v>5535.8974358974365</v>
      </c>
      <c r="W19" s="29">
        <f t="shared" si="9"/>
        <v>13.57861635220126</v>
      </c>
      <c r="X19" s="29">
        <f t="shared" si="2"/>
        <v>5.1956261233178272E-2</v>
      </c>
      <c r="Y19" s="29">
        <f t="shared" si="3"/>
        <v>0.99083638874277702</v>
      </c>
      <c r="Z19" s="29">
        <f t="shared" si="4"/>
        <v>54.868001428054228</v>
      </c>
    </row>
    <row r="20" spans="1:26" x14ac:dyDescent="0.25">
      <c r="O20" s="29">
        <v>1</v>
      </c>
      <c r="P20" s="29">
        <f t="shared" si="7"/>
        <v>5875.6410256410263</v>
      </c>
      <c r="Q20" s="29">
        <f t="shared" si="5"/>
        <v>14.357769423558899</v>
      </c>
      <c r="R20" s="29">
        <f t="shared" si="6"/>
        <v>5.155551782026907E-2</v>
      </c>
      <c r="S20" s="29">
        <f t="shared" si="0"/>
        <v>0.98926727545199289</v>
      </c>
      <c r="T20" s="29">
        <f t="shared" si="1"/>
        <v>54.358579349292945</v>
      </c>
      <c r="V20" s="29">
        <f t="shared" si="8"/>
        <v>5875.6410256410263</v>
      </c>
      <c r="W20" s="29">
        <f t="shared" si="9"/>
        <v>14.411949685534594</v>
      </c>
      <c r="X20" s="29">
        <f t="shared" si="2"/>
        <v>5.155551782026907E-2</v>
      </c>
      <c r="Y20" s="29">
        <f t="shared" si="3"/>
        <v>0.98914663752670973</v>
      </c>
      <c r="Z20" s="29">
        <f t="shared" si="4"/>
        <v>54.351950497417661</v>
      </c>
    </row>
    <row r="21" spans="1:26" x14ac:dyDescent="0.25">
      <c r="O21" s="29">
        <v>1</v>
      </c>
      <c r="P21" s="29">
        <f t="shared" si="7"/>
        <v>6215.3846153846162</v>
      </c>
      <c r="Q21" s="29">
        <f t="shared" si="5"/>
        <v>15.187969924812032</v>
      </c>
      <c r="R21" s="29">
        <f t="shared" si="6"/>
        <v>5.1180143027955045E-2</v>
      </c>
      <c r="S21" s="29">
        <f t="shared" si="0"/>
        <v>0.9874119252780128</v>
      </c>
      <c r="T21" s="29">
        <f t="shared" si="1"/>
        <v>53.861589417473517</v>
      </c>
      <c r="V21" s="29">
        <f t="shared" si="8"/>
        <v>6215.3846153846162</v>
      </c>
      <c r="W21" s="29">
        <f t="shared" si="9"/>
        <v>15.245283018867926</v>
      </c>
      <c r="X21" s="29">
        <f t="shared" si="2"/>
        <v>5.1180143027955045E-2</v>
      </c>
      <c r="Y21" s="29">
        <f t="shared" si="3"/>
        <v>0.98727070119672022</v>
      </c>
      <c r="Z21" s="29">
        <f t="shared" si="4"/>
        <v>53.853885891429613</v>
      </c>
    </row>
    <row r="22" spans="1:26" x14ac:dyDescent="0.25">
      <c r="O22" s="29">
        <v>1</v>
      </c>
      <c r="P22" s="29">
        <f t="shared" si="7"/>
        <v>6555.128205128206</v>
      </c>
      <c r="Q22" s="29">
        <f t="shared" si="5"/>
        <v>16.018170426065165</v>
      </c>
      <c r="R22" s="29">
        <f t="shared" si="6"/>
        <v>5.0827269746095131E-2</v>
      </c>
      <c r="S22" s="29">
        <f t="shared" si="0"/>
        <v>0.98536499400162936</v>
      </c>
      <c r="T22" s="29">
        <f t="shared" si="1"/>
        <v>53.379341615038896</v>
      </c>
      <c r="V22" s="29">
        <f t="shared" si="8"/>
        <v>6555.128205128206</v>
      </c>
      <c r="W22" s="29">
        <f t="shared" si="9"/>
        <v>16.078616352201259</v>
      </c>
      <c r="X22" s="29">
        <f t="shared" si="2"/>
        <v>5.0827269746095131E-2</v>
      </c>
      <c r="Y22" s="29">
        <f t="shared" si="3"/>
        <v>0.98520114982434903</v>
      </c>
      <c r="Z22" s="29">
        <f t="shared" si="4"/>
        <v>53.370465823465288</v>
      </c>
    </row>
    <row r="23" spans="1:26" ht="15.75" thickBot="1" x14ac:dyDescent="0.3">
      <c r="O23" s="29">
        <v>1</v>
      </c>
      <c r="P23" s="29">
        <f t="shared" si="7"/>
        <v>6894.8717948717958</v>
      </c>
      <c r="Q23" s="29">
        <f t="shared" si="5"/>
        <v>16.8483709273183</v>
      </c>
      <c r="R23" s="29">
        <f t="shared" si="6"/>
        <v>5.0494483119427364E-2</v>
      </c>
      <c r="S23" s="29">
        <f t="shared" si="0"/>
        <v>0.98311954034678095</v>
      </c>
      <c r="T23" s="29">
        <f t="shared" si="1"/>
        <v>52.909000922679247</v>
      </c>
      <c r="V23" s="29">
        <f t="shared" si="8"/>
        <v>6894.8717948717958</v>
      </c>
      <c r="W23" s="29">
        <f t="shared" si="9"/>
        <v>16.911949685534594</v>
      </c>
      <c r="X23" s="29">
        <f t="shared" ref="X23:X63" si="10">IF(V23=0,0,IF(0.68*($B$3*$B$4*V23)^-0.13&gt;1, 1, 0.68*($B$3*$B$4*V23)^-0.13))</f>
        <v>5.0494483119427364E-2</v>
      </c>
      <c r="Y23" s="29">
        <f t="shared" ref="Y23:Y63" si="11">(1+$H$8*X23*W23^3/(35*$H$6*$B$15*$B$17))^-1</f>
        <v>0.98293099297001219</v>
      </c>
      <c r="Z23" s="29">
        <f t="shared" ref="Z23:Z63" si="12">0.8*$H$8*$E$3*X23*Y23/1000</f>
        <v>52.898853780930942</v>
      </c>
    </row>
    <row r="24" spans="1:26" ht="15.75" thickBot="1" x14ac:dyDescent="0.3">
      <c r="B24" s="1"/>
      <c r="O24" s="29">
        <v>1</v>
      </c>
      <c r="P24" s="29">
        <f t="shared" si="7"/>
        <v>7234.6153846153857</v>
      </c>
      <c r="Q24" s="29">
        <f t="shared" si="5"/>
        <v>17.678571428571431</v>
      </c>
      <c r="R24" s="29">
        <f t="shared" si="6"/>
        <v>5.0179730918864233E-2</v>
      </c>
      <c r="S24" s="29">
        <f t="shared" si="0"/>
        <v>0.98066907767241918</v>
      </c>
      <c r="T24" s="29">
        <f t="shared" si="1"/>
        <v>52.448142430328495</v>
      </c>
      <c r="V24" s="29">
        <f t="shared" si="8"/>
        <v>7234.6153846153857</v>
      </c>
      <c r="W24" s="29">
        <f t="shared" si="9"/>
        <v>17.745283018867926</v>
      </c>
      <c r="X24" s="29">
        <f t="shared" si="10"/>
        <v>5.0179730918864233E-2</v>
      </c>
      <c r="Y24" s="29">
        <f t="shared" si="11"/>
        <v>0.98045370387550124</v>
      </c>
      <c r="Z24" s="29">
        <f t="shared" si="12"/>
        <v>52.436623809181263</v>
      </c>
    </row>
    <row r="25" spans="1:26" x14ac:dyDescent="0.25">
      <c r="O25" s="29">
        <v>1</v>
      </c>
      <c r="P25" s="29">
        <f t="shared" si="7"/>
        <v>7574.3589743589755</v>
      </c>
      <c r="Q25" s="29">
        <f t="shared" si="5"/>
        <v>18.508771929824565</v>
      </c>
      <c r="R25" s="29">
        <f t="shared" si="6"/>
        <v>4.9881254969403356E-2</v>
      </c>
      <c r="S25" s="29">
        <f t="shared" si="0"/>
        <v>0.97800759749587374</v>
      </c>
      <c r="T25" s="29">
        <f t="shared" si="1"/>
        <v>51.994679042765028</v>
      </c>
      <c r="V25" s="29">
        <f t="shared" si="8"/>
        <v>7574.3589743589755</v>
      </c>
      <c r="W25" s="29">
        <f t="shared" si="9"/>
        <v>18.578616352201259</v>
      </c>
      <c r="X25" s="29">
        <f t="shared" si="10"/>
        <v>4.9881254969403356E-2</v>
      </c>
      <c r="Y25" s="29">
        <f t="shared" si="11"/>
        <v>0.97776324342450793</v>
      </c>
      <c r="Z25" s="29">
        <f t="shared" si="12"/>
        <v>51.981688232114898</v>
      </c>
    </row>
    <row r="26" spans="1:26" x14ac:dyDescent="0.25">
      <c r="O26" s="29">
        <v>1</v>
      </c>
      <c r="P26" s="29">
        <f t="shared" si="7"/>
        <v>7914.1025641025653</v>
      </c>
      <c r="Q26" s="29">
        <f t="shared" si="5"/>
        <v>19.3389724310777</v>
      </c>
      <c r="R26" s="29">
        <f t="shared" si="6"/>
        <v>4.9597537981557901E-2</v>
      </c>
      <c r="S26" s="29">
        <f t="shared" si="0"/>
        <v>0.97512959249406306</v>
      </c>
      <c r="T26" s="29">
        <f t="shared" si="1"/>
        <v>51.546805580746764</v>
      </c>
      <c r="V26" s="29">
        <f t="shared" si="8"/>
        <v>7914.1025641025653</v>
      </c>
      <c r="W26" s="29">
        <f t="shared" si="9"/>
        <v>19.411949685534594</v>
      </c>
      <c r="X26" s="29">
        <f t="shared" si="10"/>
        <v>4.9597537981557901E-2</v>
      </c>
      <c r="Y26" s="29">
        <f t="shared" si="11"/>
        <v>0.97485408354273184</v>
      </c>
      <c r="Z26" s="29">
        <f t="shared" si="12"/>
        <v>51.532241766399068</v>
      </c>
    </row>
    <row r="27" spans="1:26" x14ac:dyDescent="0.25">
      <c r="O27" s="29">
        <v>1</v>
      </c>
      <c r="P27" s="29">
        <f t="shared" si="7"/>
        <v>8253.8461538461543</v>
      </c>
      <c r="Q27" s="29">
        <f t="shared" si="5"/>
        <v>20.169172932330831</v>
      </c>
      <c r="R27" s="29">
        <f t="shared" si="6"/>
        <v>4.9327261824635482E-2</v>
      </c>
      <c r="S27" s="29">
        <f t="shared" si="0"/>
        <v>0.97203007867258329</v>
      </c>
      <c r="T27" s="29">
        <f t="shared" si="1"/>
        <v>51.102955039067247</v>
      </c>
      <c r="V27" s="29">
        <f t="shared" si="8"/>
        <v>8253.8461538461543</v>
      </c>
      <c r="W27" s="29">
        <f t="shared" si="9"/>
        <v>20.245283018867926</v>
      </c>
      <c r="X27" s="29">
        <f t="shared" si="10"/>
        <v>4.9327261824635482E-2</v>
      </c>
      <c r="Y27" s="29">
        <f t="shared" si="11"/>
        <v>0.97172122971982589</v>
      </c>
      <c r="Z27" s="29">
        <f t="shared" si="12"/>
        <v>51.086717790351464</v>
      </c>
    </row>
    <row r="28" spans="1:26" x14ac:dyDescent="0.25">
      <c r="O28" s="29">
        <v>1</v>
      </c>
      <c r="P28" s="29">
        <f t="shared" si="7"/>
        <v>8593.5897435897441</v>
      </c>
      <c r="Q28" s="29">
        <f t="shared" si="5"/>
        <v>20.999373433583962</v>
      </c>
      <c r="R28" s="29">
        <f t="shared" si="6"/>
        <v>4.9069274417734822E-2</v>
      </c>
      <c r="S28" s="29">
        <f t="shared" si="0"/>
        <v>0.96870461640338912</v>
      </c>
      <c r="T28" s="29">
        <f t="shared" si="1"/>
        <v>50.661763976494996</v>
      </c>
      <c r="V28" s="29">
        <f t="shared" si="8"/>
        <v>8593.5897435897441</v>
      </c>
      <c r="W28" s="29">
        <f t="shared" si="9"/>
        <v>21.078616352201259</v>
      </c>
      <c r="X28" s="29">
        <f t="shared" si="10"/>
        <v>4.9069274417734822E-2</v>
      </c>
      <c r="Y28" s="29">
        <f t="shared" si="11"/>
        <v>0.96836024234651574</v>
      </c>
      <c r="Z28" s="29">
        <f t="shared" si="12"/>
        <v>50.643753742112381</v>
      </c>
    </row>
    <row r="29" spans="1:26" x14ac:dyDescent="0.25">
      <c r="O29" s="29">
        <v>1</v>
      </c>
      <c r="P29" s="29">
        <f t="shared" si="7"/>
        <v>8933.3333333333339</v>
      </c>
      <c r="Q29" s="29">
        <f t="shared" si="5"/>
        <v>21.829573934837093</v>
      </c>
      <c r="R29" s="29">
        <f t="shared" si="6"/>
        <v>4.8822563193810592E-2</v>
      </c>
      <c r="S29" s="29">
        <f t="shared" si="0"/>
        <v>0.96514933004357562</v>
      </c>
      <c r="T29" s="29">
        <f t="shared" si="1"/>
        <v>50.222044844445598</v>
      </c>
      <c r="V29" s="29">
        <f t="shared" si="8"/>
        <v>8933.3333333333339</v>
      </c>
      <c r="W29" s="29">
        <f t="shared" si="9"/>
        <v>21.911949685534591</v>
      </c>
      <c r="X29" s="29">
        <f t="shared" si="10"/>
        <v>4.8822563193810592E-2</v>
      </c>
      <c r="Y29" s="29">
        <f t="shared" si="11"/>
        <v>0.96476725657254936</v>
      </c>
      <c r="Z29" s="29">
        <f t="shared" si="12"/>
        <v>50.202163453661342</v>
      </c>
    </row>
    <row r="30" spans="1:26" x14ac:dyDescent="0.25">
      <c r="O30" s="29">
        <v>1</v>
      </c>
      <c r="P30" s="29">
        <f t="shared" si="7"/>
        <v>9273.0769230769238</v>
      </c>
      <c r="Q30" s="29">
        <f t="shared" si="5"/>
        <v>22.659774436090228</v>
      </c>
      <c r="R30" s="29">
        <f t="shared" si="6"/>
        <v>4.8586233635438993E-2</v>
      </c>
      <c r="S30" s="29">
        <f t="shared" si="0"/>
        <v>0.96136092586131838</v>
      </c>
      <c r="T30" s="29">
        <f t="shared" si="1"/>
        <v>49.782763641371318</v>
      </c>
      <c r="V30" s="29">
        <f t="shared" si="8"/>
        <v>9273.0769230769238</v>
      </c>
      <c r="W30" s="29">
        <f t="shared" si="9"/>
        <v>22.745283018867926</v>
      </c>
      <c r="X30" s="29">
        <f t="shared" si="10"/>
        <v>4.8586233635438993E-2</v>
      </c>
      <c r="Y30" s="29">
        <f t="shared" si="11"/>
        <v>0.96093900040529279</v>
      </c>
      <c r="Z30" s="29">
        <f t="shared" si="12"/>
        <v>49.760914807404227</v>
      </c>
    </row>
    <row r="31" spans="1:26" x14ac:dyDescent="0.25">
      <c r="O31" s="29">
        <v>1</v>
      </c>
      <c r="P31" s="29">
        <f t="shared" si="7"/>
        <v>9612.8205128205136</v>
      </c>
      <c r="Q31" s="29">
        <f t="shared" si="5"/>
        <v>23.489974937343362</v>
      </c>
      <c r="R31" s="29">
        <f t="shared" si="6"/>
        <v>4.8359491765497656E-2</v>
      </c>
      <c r="S31" s="29">
        <f t="shared" si="0"/>
        <v>0.95733670801071835</v>
      </c>
      <c r="T31" s="29">
        <f t="shared" si="1"/>
        <v>49.343021690868191</v>
      </c>
      <c r="V31" s="29">
        <f t="shared" si="8"/>
        <v>9612.8205128205136</v>
      </c>
      <c r="W31" s="29">
        <f t="shared" si="9"/>
        <v>23.578616352201259</v>
      </c>
      <c r="X31" s="29">
        <f t="shared" si="10"/>
        <v>4.8359491765497656E-2</v>
      </c>
      <c r="Y31" s="29">
        <f t="shared" si="11"/>
        <v>0.95687281078522024</v>
      </c>
      <c r="Z31" s="29">
        <f t="shared" si="12"/>
        <v>49.319111513113022</v>
      </c>
    </row>
    <row r="32" spans="1:26" x14ac:dyDescent="0.25">
      <c r="O32" s="29">
        <v>1</v>
      </c>
      <c r="P32" s="29">
        <f t="shared" si="7"/>
        <v>9952.5641025641035</v>
      </c>
      <c r="Q32" s="29">
        <f t="shared" si="5"/>
        <v>24.320175438596497</v>
      </c>
      <c r="R32" s="29">
        <f t="shared" si="6"/>
        <v>4.8141629752111038E-2</v>
      </c>
      <c r="S32" s="29">
        <f t="shared" si="0"/>
        <v>0.95307459231540725</v>
      </c>
      <c r="T32" s="29">
        <f t="shared" si="1"/>
        <v>48.902040636987053</v>
      </c>
      <c r="V32" s="29">
        <f t="shared" si="8"/>
        <v>9952.5641025641035</v>
      </c>
      <c r="W32" s="29">
        <f t="shared" si="9"/>
        <v>24.411949685534594</v>
      </c>
      <c r="X32" s="29">
        <f t="shared" si="10"/>
        <v>4.8141629752111038E-2</v>
      </c>
      <c r="Y32" s="29">
        <f t="shared" si="11"/>
        <v>0.95256664739348995</v>
      </c>
      <c r="Z32" s="29">
        <f t="shared" si="12"/>
        <v>48.875978098531789</v>
      </c>
    </row>
    <row r="33" spans="15:26" x14ac:dyDescent="0.25">
      <c r="O33" s="29">
        <v>1</v>
      </c>
      <c r="P33" s="29">
        <f t="shared" si="7"/>
        <v>10292.307692307693</v>
      </c>
      <c r="Q33" s="29">
        <f t="shared" si="5"/>
        <v>25.150375939849628</v>
      </c>
      <c r="R33" s="29">
        <f t="shared" si="6"/>
        <v>4.7932013988100056E-2</v>
      </c>
      <c r="S33" s="29">
        <f t="shared" si="0"/>
        <v>0.94857311764142926</v>
      </c>
      <c r="T33" s="29">
        <f t="shared" si="1"/>
        <v>48.459149965584096</v>
      </c>
      <c r="V33" s="29">
        <f t="shared" si="8"/>
        <v>10292.307692307693</v>
      </c>
      <c r="W33" s="29">
        <f t="shared" si="9"/>
        <v>25.245283018867926</v>
      </c>
      <c r="X33" s="29">
        <f t="shared" si="10"/>
        <v>4.7932013988100056E-2</v>
      </c>
      <c r="Y33" s="29">
        <f t="shared" si="11"/>
        <v>0.94801910396839262</v>
      </c>
      <c r="Z33" s="29">
        <f t="shared" si="12"/>
        <v>48.430847422358525</v>
      </c>
    </row>
    <row r="34" spans="15:26" x14ac:dyDescent="0.25">
      <c r="O34" s="29">
        <v>1</v>
      </c>
      <c r="P34" s="29">
        <f t="shared" si="7"/>
        <v>10632.051282051283</v>
      </c>
      <c r="Q34" s="29">
        <f t="shared" si="5"/>
        <v>25.980576441102759</v>
      </c>
      <c r="R34" s="29">
        <f t="shared" si="6"/>
        <v>4.773007515309468E-2</v>
      </c>
      <c r="S34" s="29">
        <f t="shared" si="0"/>
        <v>0.94383145466313501</v>
      </c>
      <c r="T34" s="29">
        <f t="shared" si="1"/>
        <v>48.013776519513762</v>
      </c>
      <c r="V34" s="29">
        <f t="shared" si="8"/>
        <v>10632.051282051283</v>
      </c>
      <c r="W34" s="29">
        <f t="shared" si="9"/>
        <v>26.078616352201259</v>
      </c>
      <c r="X34" s="29">
        <f t="shared" si="10"/>
        <v>4.773007515309468E-2</v>
      </c>
      <c r="Y34" s="29">
        <f t="shared" si="11"/>
        <v>0.94322941693170426</v>
      </c>
      <c r="Z34" s="29">
        <f t="shared" si="12"/>
        <v>47.983150177331147</v>
      </c>
    </row>
    <row r="35" spans="15:26" x14ac:dyDescent="0.25">
      <c r="O35" s="29">
        <v>1</v>
      </c>
      <c r="P35" s="29">
        <f t="shared" si="7"/>
        <v>10971.794871794873</v>
      </c>
      <c r="Q35" s="29">
        <f t="shared" si="5"/>
        <v>26.810776942355893</v>
      </c>
      <c r="R35" s="29">
        <f t="shared" si="6"/>
        <v>4.7535299876612591E-2</v>
      </c>
      <c r="S35" s="29">
        <f t="shared" si="0"/>
        <v>0.93884941185152249</v>
      </c>
      <c r="T35" s="29">
        <f t="shared" si="1"/>
        <v>47.565435594243198</v>
      </c>
      <c r="V35" s="29">
        <f t="shared" si="8"/>
        <v>10971.794871794873</v>
      </c>
      <c r="W35" s="29">
        <f t="shared" si="9"/>
        <v>26.911949685534594</v>
      </c>
      <c r="X35" s="29">
        <f t="shared" si="10"/>
        <v>4.7535299876612591E-2</v>
      </c>
      <c r="Y35" s="29">
        <f t="shared" si="11"/>
        <v>0.93819747115277452</v>
      </c>
      <c r="Z35" s="29">
        <f t="shared" si="12"/>
        <v>47.532405969975336</v>
      </c>
    </row>
    <row r="36" spans="15:26" x14ac:dyDescent="0.25">
      <c r="O36" s="29">
        <v>1</v>
      </c>
      <c r="P36" s="29">
        <f t="shared" si="7"/>
        <v>11311.538461538463</v>
      </c>
      <c r="Q36" s="29">
        <f t="shared" si="5"/>
        <v>27.640977443609025</v>
      </c>
      <c r="R36" s="29">
        <f t="shared" si="6"/>
        <v>4.7347223703281052E-2</v>
      </c>
      <c r="S36" s="29">
        <f t="shared" si="0"/>
        <v>0.9336274385424721</v>
      </c>
      <c r="T36" s="29">
        <f t="shared" si="1"/>
        <v>47.113723290245979</v>
      </c>
      <c r="V36" s="29">
        <f t="shared" si="8"/>
        <v>11311.538461538463</v>
      </c>
      <c r="W36" s="29">
        <f t="shared" si="9"/>
        <v>27.745283018867926</v>
      </c>
      <c r="X36" s="29">
        <f t="shared" si="10"/>
        <v>4.7347223703281052E-2</v>
      </c>
      <c r="Y36" s="29">
        <f t="shared" si="11"/>
        <v>0.93292380270734399</v>
      </c>
      <c r="Z36" s="29">
        <f t="shared" si="12"/>
        <v>47.078215653404165</v>
      </c>
    </row>
    <row r="37" spans="15:26" x14ac:dyDescent="0.25">
      <c r="O37" s="29">
        <v>1</v>
      </c>
      <c r="P37" s="29">
        <f t="shared" si="7"/>
        <v>11651.282051282053</v>
      </c>
      <c r="Q37" s="29">
        <f t="shared" si="5"/>
        <v>28.471177944862163</v>
      </c>
      <c r="R37" s="29">
        <f t="shared" si="6"/>
        <v>4.7165425124340521E-2</v>
      </c>
      <c r="S37" s="29">
        <f t="shared" si="0"/>
        <v>0.92816662497235325</v>
      </c>
      <c r="T37" s="29">
        <f t="shared" si="1"/>
        <v>46.658309867142144</v>
      </c>
      <c r="V37" s="29">
        <f t="shared" si="8"/>
        <v>11651.282051282053</v>
      </c>
      <c r="W37" s="29">
        <f t="shared" si="9"/>
        <v>28.578616352201262</v>
      </c>
      <c r="X37" s="29">
        <f t="shared" si="10"/>
        <v>4.7165425124340521E-2</v>
      </c>
      <c r="Y37" s="29">
        <f t="shared" si="11"/>
        <v>0.9274095985193086</v>
      </c>
      <c r="Z37" s="29">
        <f t="shared" si="12"/>
        <v>46.620254658224425</v>
      </c>
    </row>
    <row r="38" spans="15:26" x14ac:dyDescent="0.25">
      <c r="O38" s="29">
        <v>1</v>
      </c>
      <c r="P38" s="29">
        <f t="shared" si="7"/>
        <v>11991.025641025642</v>
      </c>
      <c r="Q38" s="29">
        <f t="shared" si="5"/>
        <v>29.301378446115294</v>
      </c>
      <c r="R38" s="29">
        <f t="shared" si="6"/>
        <v>4.6989520487836882E-2</v>
      </c>
      <c r="S38" s="29">
        <f t="shared" si="0"/>
        <v>0.92246869920024155</v>
      </c>
      <c r="T38" s="29">
        <f t="shared" si="1"/>
        <v>46.198933897544322</v>
      </c>
      <c r="V38" s="29">
        <f t="shared" si="8"/>
        <v>11991.025641025642</v>
      </c>
      <c r="W38" s="29">
        <f t="shared" si="9"/>
        <v>29.411949685534594</v>
      </c>
      <c r="X38" s="29">
        <f t="shared" si="10"/>
        <v>4.6989520487836882E-2</v>
      </c>
      <c r="Y38" s="29">
        <f t="shared" si="11"/>
        <v>0.92165669280661133</v>
      </c>
      <c r="Z38" s="29">
        <f t="shared" si="12"/>
        <v>46.158267119651228</v>
      </c>
    </row>
    <row r="39" spans="15:26" x14ac:dyDescent="0.25">
      <c r="O39" s="29">
        <v>1</v>
      </c>
      <c r="P39" s="29">
        <f t="shared" si="7"/>
        <v>12330.769230769232</v>
      </c>
      <c r="Q39" s="29">
        <f t="shared" si="5"/>
        <v>30.131578947368425</v>
      </c>
      <c r="R39" s="29">
        <f t="shared" si="6"/>
        <v>4.6819159637228283E-2</v>
      </c>
      <c r="S39" s="29">
        <f t="shared" si="0"/>
        <v>0.91653602086903629</v>
      </c>
      <c r="T39" s="29">
        <f t="shared" si="1"/>
        <v>45.735397059916025</v>
      </c>
      <c r="V39" s="29">
        <f t="shared" si="8"/>
        <v>12330.769230769232</v>
      </c>
      <c r="W39" s="29">
        <f t="shared" si="9"/>
        <v>30.245283018867926</v>
      </c>
      <c r="X39" s="29">
        <f t="shared" si="10"/>
        <v>4.6819159637228283E-2</v>
      </c>
      <c r="Y39" s="29">
        <f t="shared" si="11"/>
        <v>0.91566756028669316</v>
      </c>
      <c r="Z39" s="29">
        <f t="shared" si="12"/>
        <v>45.692060640331896</v>
      </c>
    </row>
    <row r="40" spans="15:26" x14ac:dyDescent="0.25">
      <c r="O40" s="29">
        <v>1</v>
      </c>
      <c r="P40" s="29">
        <f t="shared" si="7"/>
        <v>12670.512820512822</v>
      </c>
      <c r="Q40" s="29">
        <f t="shared" si="5"/>
        <v>30.961779448621556</v>
      </c>
      <c r="R40" s="29">
        <f t="shared" si="6"/>
        <v>4.6654022157214509E-2</v>
      </c>
      <c r="S40" s="29">
        <f t="shared" si="0"/>
        <v>0.91037157179169736</v>
      </c>
      <c r="T40" s="29">
        <f t="shared" si="1"/>
        <v>45.267559442322046</v>
      </c>
      <c r="V40" s="29">
        <f t="shared" si="8"/>
        <v>12670.512820512822</v>
      </c>
      <c r="W40" s="29">
        <f t="shared" si="9"/>
        <v>31.078616352201259</v>
      </c>
      <c r="X40" s="29">
        <f t="shared" si="10"/>
        <v>4.6654022157214509E-2</v>
      </c>
      <c r="Y40" s="29">
        <f t="shared" si="11"/>
        <v>0.90944530613202645</v>
      </c>
      <c r="Z40" s="29">
        <f t="shared" si="12"/>
        <v>45.221501561004409</v>
      </c>
    </row>
    <row r="41" spans="15:26" x14ac:dyDescent="0.25">
      <c r="O41" s="29">
        <v>1</v>
      </c>
      <c r="P41" s="29">
        <f t="shared" si="7"/>
        <v>13010.256410256412</v>
      </c>
      <c r="Q41" s="29">
        <f t="shared" si="5"/>
        <v>31.79197994987469</v>
      </c>
      <c r="R41" s="29">
        <f t="shared" si="6"/>
        <v>4.6493814128432419E-2</v>
      </c>
      <c r="S41" s="29">
        <f t="shared" si="0"/>
        <v>0.90397894338311624</v>
      </c>
      <c r="T41" s="29">
        <f t="shared" si="1"/>
        <v>44.795335254850642</v>
      </c>
      <c r="V41" s="29">
        <f t="shared" si="8"/>
        <v>13010.256410256412</v>
      </c>
      <c r="W41" s="29">
        <f t="shared" si="9"/>
        <v>31.911949685534594</v>
      </c>
      <c r="X41" s="29">
        <f t="shared" si="10"/>
        <v>4.6493814128432419E-2</v>
      </c>
      <c r="Y41" s="29">
        <f t="shared" si="11"/>
        <v>0.90299365270165988</v>
      </c>
      <c r="Z41" s="29">
        <f t="shared" si="12"/>
        <v>44.746510637062386</v>
      </c>
    </row>
    <row r="42" spans="15:26" x14ac:dyDescent="0.25">
      <c r="O42" s="29">
        <v>1</v>
      </c>
      <c r="P42" s="29">
        <f t="shared" si="7"/>
        <v>13350.000000000002</v>
      </c>
      <c r="Q42" s="29">
        <f t="shared" si="5"/>
        <v>32.622180451127825</v>
      </c>
      <c r="R42" s="29">
        <f t="shared" si="6"/>
        <v>4.6338265310713868E-2</v>
      </c>
      <c r="S42" s="29">
        <f t="shared" si="0"/>
        <v>0.89736232099231517</v>
      </c>
      <c r="T42" s="29">
        <f t="shared" si="1"/>
        <v>44.318688869253691</v>
      </c>
      <c r="V42" s="29">
        <f t="shared" si="8"/>
        <v>13350.000000000002</v>
      </c>
      <c r="W42" s="29">
        <f t="shared" si="9"/>
        <v>32.74528301886793</v>
      </c>
      <c r="X42" s="29">
        <f t="shared" si="10"/>
        <v>4.6338265310713868E-2</v>
      </c>
      <c r="Y42" s="29">
        <f t="shared" si="11"/>
        <v>0.8963169231099134</v>
      </c>
      <c r="Z42" s="29">
        <f t="shared" si="12"/>
        <v>44.267059039907267</v>
      </c>
    </row>
    <row r="43" spans="15:26" x14ac:dyDescent="0.25">
      <c r="O43" s="29">
        <v>1</v>
      </c>
      <c r="P43" s="29">
        <f t="shared" si="7"/>
        <v>13689.743589743592</v>
      </c>
      <c r="Q43" s="29">
        <f t="shared" si="5"/>
        <v>33.452380952380963</v>
      </c>
      <c r="R43" s="29">
        <f t="shared" si="6"/>
        <v>4.61871266889744E-2</v>
      </c>
      <c r="S43" s="29">
        <f t="shared" si="0"/>
        <v>0.89052646522317525</v>
      </c>
      <c r="T43" s="29">
        <f t="shared" si="1"/>
        <v>43.837631121133533</v>
      </c>
      <c r="V43" s="29">
        <f t="shared" si="8"/>
        <v>13689.743589743592</v>
      </c>
      <c r="W43" s="29">
        <f t="shared" si="9"/>
        <v>33.578616352201266</v>
      </c>
      <c r="X43" s="29">
        <f t="shared" si="10"/>
        <v>4.61871266889744E-2</v>
      </c>
      <c r="Y43" s="29">
        <f t="shared" si="11"/>
        <v>0.88942002172779977</v>
      </c>
      <c r="Z43" s="29">
        <f t="shared" si="12"/>
        <v>43.783164618788213</v>
      </c>
    </row>
    <row r="44" spans="15:26" x14ac:dyDescent="0.25">
      <c r="O44" s="29">
        <v>1</v>
      </c>
      <c r="P44" s="29">
        <f t="shared" si="7"/>
        <v>14029.487179487181</v>
      </c>
      <c r="Q44" s="29">
        <f t="shared" si="5"/>
        <v>34.282581453634087</v>
      </c>
      <c r="R44" s="29">
        <f t="shared" si="6"/>
        <v>4.6040168327309984E-2</v>
      </c>
      <c r="S44" s="29">
        <f t="shared" si="0"/>
        <v>0.88347669036424881</v>
      </c>
      <c r="T44" s="29">
        <f t="shared" si="1"/>
        <v>43.352215823657176</v>
      </c>
      <c r="V44" s="29">
        <f t="shared" si="8"/>
        <v>14029.487179487181</v>
      </c>
      <c r="W44" s="29">
        <f t="shared" si="9"/>
        <v>34.411949685534594</v>
      </c>
      <c r="X44" s="29">
        <f t="shared" si="10"/>
        <v>4.6040168327309984E-2</v>
      </c>
      <c r="Y44" s="29">
        <f t="shared" si="11"/>
        <v>0.88230841174591168</v>
      </c>
      <c r="Z44" s="29">
        <f t="shared" si="12"/>
        <v>43.294888372512496</v>
      </c>
    </row>
    <row r="45" spans="15:26" x14ac:dyDescent="0.25">
      <c r="O45" s="29">
        <v>1</v>
      </c>
      <c r="P45" s="29">
        <f t="shared" si="7"/>
        <v>14369.230769230771</v>
      </c>
      <c r="Q45" s="29">
        <f t="shared" si="5"/>
        <v>35.112781954887225</v>
      </c>
      <c r="R45" s="29">
        <f t="shared" si="6"/>
        <v>4.5897177486152359E-2</v>
      </c>
      <c r="S45" s="29">
        <f t="shared" si="0"/>
        <v>0.87621884007886874</v>
      </c>
      <c r="T45" s="29">
        <f t="shared" si="1"/>
        <v>42.86253645294417</v>
      </c>
      <c r="V45" s="29">
        <f t="shared" si="8"/>
        <v>14369.230769230771</v>
      </c>
      <c r="W45" s="29">
        <f t="shared" si="9"/>
        <v>35.24528301886793</v>
      </c>
      <c r="X45" s="29">
        <f t="shared" si="10"/>
        <v>4.5897177486152359E-2</v>
      </c>
      <c r="Y45" s="29">
        <f t="shared" si="11"/>
        <v>0.87498808995885091</v>
      </c>
      <c r="Z45" s="29">
        <f t="shared" si="12"/>
        <v>42.802331091599754</v>
      </c>
    </row>
    <row r="46" spans="15:26" x14ac:dyDescent="0.25">
      <c r="O46" s="29">
        <v>1</v>
      </c>
      <c r="P46" s="29">
        <f t="shared" si="7"/>
        <v>14708.974358974361</v>
      </c>
      <c r="Q46" s="29">
        <f t="shared" si="5"/>
        <v>35.942982456140363</v>
      </c>
      <c r="R46" s="29">
        <f t="shared" si="6"/>
        <v>4.5757956964847323E-2</v>
      </c>
      <c r="S46" s="29">
        <f t="shared" si="0"/>
        <v>0.86875926053528973</v>
      </c>
      <c r="T46" s="29">
        <f t="shared" si="1"/>
        <v>42.368722974446534</v>
      </c>
      <c r="V46" s="29">
        <f t="shared" si="8"/>
        <v>14708.974358974361</v>
      </c>
      <c r="W46" s="29">
        <f t="shared" si="9"/>
        <v>36.078616352201266</v>
      </c>
      <c r="X46" s="29">
        <f t="shared" si="10"/>
        <v>4.5757956964847323E-2</v>
      </c>
      <c r="Y46" s="29">
        <f t="shared" si="11"/>
        <v>0.86746555896031918</v>
      </c>
      <c r="Z46" s="29">
        <f t="shared" si="12"/>
        <v>42.305630140641505</v>
      </c>
    </row>
    <row r="47" spans="15:26" x14ac:dyDescent="0.25">
      <c r="O47" s="29">
        <v>1</v>
      </c>
      <c r="P47" s="29">
        <f t="shared" si="7"/>
        <v>15048.717948717951</v>
      </c>
      <c r="Q47" s="29">
        <f t="shared" si="5"/>
        <v>36.773182957393487</v>
      </c>
      <c r="R47" s="29">
        <f t="shared" si="6"/>
        <v>4.5622323638141046E-2</v>
      </c>
      <c r="S47" s="29">
        <f t="shared" si="0"/>
        <v>0.86110477118250706</v>
      </c>
      <c r="T47" s="29">
        <f t="shared" si="1"/>
        <v>41.870938787186745</v>
      </c>
      <c r="V47" s="29">
        <f t="shared" si="8"/>
        <v>15048.717948717951</v>
      </c>
      <c r="W47" s="29">
        <f t="shared" si="9"/>
        <v>36.911949685534594</v>
      </c>
      <c r="X47" s="29">
        <f t="shared" si="10"/>
        <v>4.5622323638141046E-2</v>
      </c>
      <c r="Y47" s="29">
        <f t="shared" si="11"/>
        <v>0.85974779696426673</v>
      </c>
      <c r="Z47" s="29">
        <f t="shared" si="12"/>
        <v>41.80495635818486</v>
      </c>
    </row>
    <row r="48" spans="15:26" x14ac:dyDescent="0.25">
      <c r="O48" s="29">
        <v>1</v>
      </c>
      <c r="P48" s="29">
        <f t="shared" si="7"/>
        <v>15388.461538461541</v>
      </c>
      <c r="Q48" s="29">
        <f t="shared" si="5"/>
        <v>37.603383458646626</v>
      </c>
      <c r="R48" s="29">
        <f t="shared" si="6"/>
        <v>4.5490107160069022E-2</v>
      </c>
      <c r="S48" s="29">
        <f t="shared" si="0"/>
        <v>0.85326263340036035</v>
      </c>
      <c r="T48" s="29">
        <f t="shared" si="1"/>
        <v>41.369377768933504</v>
      </c>
      <c r="V48" s="29">
        <f t="shared" si="8"/>
        <v>15388.461538461541</v>
      </c>
      <c r="W48" s="29">
        <f t="shared" si="9"/>
        <v>37.74528301886793</v>
      </c>
      <c r="X48" s="29">
        <f t="shared" si="10"/>
        <v>4.5490107160069022E-2</v>
      </c>
      <c r="Y48" s="29">
        <f t="shared" si="11"/>
        <v>0.85184222549065924</v>
      </c>
      <c r="Z48" s="29">
        <f t="shared" si="12"/>
        <v>41.300511057674584</v>
      </c>
    </row>
    <row r="49" spans="2:26" x14ac:dyDescent="0.25">
      <c r="B49" s="24"/>
      <c r="C49" s="24"/>
      <c r="D49" s="24"/>
      <c r="E49" s="47" t="s">
        <v>35</v>
      </c>
      <c r="F49" s="24"/>
      <c r="G49" s="24"/>
      <c r="H49" s="24"/>
      <c r="I49" s="47" t="s">
        <v>38</v>
      </c>
      <c r="J49"/>
      <c r="K49"/>
      <c r="O49" s="29">
        <v>1</v>
      </c>
      <c r="P49" s="29">
        <f t="shared" si="7"/>
        <v>15728.205128205131</v>
      </c>
      <c r="Q49" s="29">
        <f t="shared" si="5"/>
        <v>38.433583959899757</v>
      </c>
      <c r="R49" s="29">
        <f t="shared" si="6"/>
        <v>4.5361148812865675E-2</v>
      </c>
      <c r="S49" s="29">
        <f t="shared" si="0"/>
        <v>0.84524051727216742</v>
      </c>
      <c r="T49" s="29">
        <f t="shared" si="1"/>
        <v>40.864261410499481</v>
      </c>
      <c r="V49" s="29">
        <f t="shared" si="8"/>
        <v>15728.205128205131</v>
      </c>
      <c r="W49" s="29">
        <f t="shared" si="9"/>
        <v>38.578616352201266</v>
      </c>
      <c r="X49" s="29">
        <f t="shared" si="10"/>
        <v>4.5361148812865675E-2</v>
      </c>
      <c r="Y49" s="29">
        <f t="shared" si="11"/>
        <v>0.84375667517408948</v>
      </c>
      <c r="Z49" s="29">
        <f t="shared" si="12"/>
        <v>40.792523118086038</v>
      </c>
    </row>
    <row r="50" spans="2:26" x14ac:dyDescent="0.25">
      <c r="B50" s="24" t="s">
        <v>150</v>
      </c>
      <c r="C50" s="47" t="s">
        <v>18</v>
      </c>
      <c r="D50" s="24">
        <f>SMALL(DESIGN!S12:S14,COUNTIF(DESIGN!S12:S14,0)+COUNTIF(DESIGN!S12:S14,"&lt;0")+1)</f>
        <v>436.67036587280205</v>
      </c>
      <c r="E50" s="24">
        <f>VLOOKUP(D50,DESIGN!S11:W14,MATCH(E49,DESIGN!S11:W11,0),FALSE)</f>
        <v>18.045112781954888</v>
      </c>
      <c r="F50" s="24"/>
      <c r="G50" s="47" t="s">
        <v>19</v>
      </c>
      <c r="H50" s="24">
        <f>SMALL(DESIGN!S19:S21,COUNTIF(DESIGN!S19:S21,0)+COUNTIF(DESIGN!S19:S21,"&lt;0")+1)</f>
        <v>519.00663251567505</v>
      </c>
      <c r="I50" s="24">
        <f>VLOOKUP(H50,DESIGN!S18:W21,MATCH(I49,DESIGN!S18:W18,0),FALSE)</f>
        <v>7.5471698113207548</v>
      </c>
      <c r="K50"/>
      <c r="O50" s="29">
        <v>1</v>
      </c>
      <c r="P50" s="29">
        <f t="shared" si="7"/>
        <v>16067.948717948721</v>
      </c>
      <c r="Q50" s="29">
        <f t="shared" si="5"/>
        <v>39.263784461152888</v>
      </c>
      <c r="R50" s="29">
        <f t="shared" ref="R50:R63" si="13">IF(P50=0,0,IF(0.68*($B$3*$B$4*P50)^-0.13&gt;1, 1, 0.68*($B$3*$B$4*P50)^-0.13))</f>
        <v>4.5235300481918296E-2</v>
      </c>
      <c r="S50" s="29">
        <f t="shared" ref="S50:S63" si="14">(1+$H$8*R50*Q50^3/(35*$H$6*$B$15*$B$17))^-1</f>
        <v>0.83704646674422967</v>
      </c>
      <c r="T50" s="29">
        <f t="shared" ref="T50:T63" si="15">0.8*$H$8*$E$3*R50*S50/1000</f>
        <v>40.355836031514656</v>
      </c>
      <c r="V50" s="29">
        <f t="shared" si="8"/>
        <v>16067.948717948721</v>
      </c>
      <c r="W50" s="29">
        <f t="shared" si="9"/>
        <v>39.411949685534594</v>
      </c>
      <c r="X50" s="29">
        <f t="shared" si="10"/>
        <v>4.5235300481918296E-2</v>
      </c>
      <c r="Y50" s="29">
        <f t="shared" si="11"/>
        <v>0.83549934996942676</v>
      </c>
      <c r="Z50" s="29">
        <f t="shared" si="12"/>
        <v>40.281246157038034</v>
      </c>
    </row>
    <row r="51" spans="2:26" x14ac:dyDescent="0.25">
      <c r="O51" s="29">
        <v>1</v>
      </c>
      <c r="P51" s="29">
        <f t="shared" si="7"/>
        <v>16407.692307692309</v>
      </c>
      <c r="Q51" s="29">
        <f t="shared" si="5"/>
        <v>40.093984962406019</v>
      </c>
      <c r="R51" s="29">
        <f t="shared" si="13"/>
        <v>4.5112423740617226E-2</v>
      </c>
      <c r="S51" s="29">
        <f t="shared" si="14"/>
        <v>0.82868886344889814</v>
      </c>
      <c r="T51" s="29">
        <f t="shared" si="15"/>
        <v>39.844370073406012</v>
      </c>
      <c r="V51" s="29">
        <f t="shared" si="8"/>
        <v>16407.692307692309</v>
      </c>
      <c r="W51" s="29">
        <f t="shared" si="9"/>
        <v>40.24528301886793</v>
      </c>
      <c r="X51" s="29">
        <f t="shared" si="10"/>
        <v>4.5112423740617226E-2</v>
      </c>
      <c r="Y51" s="29">
        <f t="shared" si="11"/>
        <v>0.82707879004074936</v>
      </c>
      <c r="Z51" s="29">
        <f t="shared" si="12"/>
        <v>39.766955782531348</v>
      </c>
    </row>
    <row r="52" spans="2:26" x14ac:dyDescent="0.25">
      <c r="B52"/>
      <c r="C52"/>
      <c r="D52"/>
      <c r="E52"/>
      <c r="F52"/>
      <c r="G52"/>
      <c r="H52"/>
      <c r="I52"/>
      <c r="J52"/>
      <c r="K52"/>
      <c r="O52" s="29">
        <v>1</v>
      </c>
      <c r="P52" s="29">
        <f t="shared" si="7"/>
        <v>16747.435897435898</v>
      </c>
      <c r="Q52" s="29">
        <f t="shared" si="5"/>
        <v>40.92418546365915</v>
      </c>
      <c r="R52" s="29">
        <f t="shared" si="13"/>
        <v>4.4992389031311683E-2</v>
      </c>
      <c r="S52" s="29">
        <f t="shared" si="14"/>
        <v>0.82017638947639027</v>
      </c>
      <c r="T52" s="29">
        <f t="shared" si="15"/>
        <v>39.330151468012922</v>
      </c>
      <c r="V52" s="29">
        <f t="shared" si="8"/>
        <v>16747.435897435898</v>
      </c>
      <c r="W52" s="29">
        <f t="shared" si="9"/>
        <v>41.078616352201259</v>
      </c>
      <c r="X52" s="29">
        <f t="shared" si="10"/>
        <v>4.4992389031311683E-2</v>
      </c>
      <c r="Y52" s="29">
        <f t="shared" si="11"/>
        <v>0.81850383362785795</v>
      </c>
      <c r="Z52" s="29">
        <f t="shared" si="12"/>
        <v>39.249946922130441</v>
      </c>
    </row>
    <row r="53" spans="2:26" x14ac:dyDescent="0.25">
      <c r="B53" s="190" t="s">
        <v>157</v>
      </c>
      <c r="C53" s="191"/>
      <c r="D53" s="191"/>
      <c r="E53" s="191"/>
      <c r="F53" s="191"/>
      <c r="G53" s="191"/>
      <c r="H53" s="191"/>
      <c r="I53" s="192"/>
      <c r="J53"/>
      <c r="K53"/>
      <c r="O53" s="29">
        <v>1</v>
      </c>
      <c r="P53" s="29">
        <f t="shared" si="7"/>
        <v>17087.179487179488</v>
      </c>
      <c r="Q53" s="29">
        <f t="shared" si="5"/>
        <v>41.754385964912288</v>
      </c>
      <c r="R53" s="29">
        <f t="shared" si="13"/>
        <v>4.4875074930552143E-2</v>
      </c>
      <c r="S53" s="29">
        <f t="shared" si="14"/>
        <v>0.81151798938515407</v>
      </c>
      <c r="T53" s="29">
        <f t="shared" si="15"/>
        <v>38.813485082378584</v>
      </c>
      <c r="V53" s="29">
        <f t="shared" si="8"/>
        <v>17087.179487179488</v>
      </c>
      <c r="W53" s="29">
        <f t="shared" si="9"/>
        <v>41.911949685534594</v>
      </c>
      <c r="X53" s="29">
        <f t="shared" si="10"/>
        <v>4.4875074930552143E-2</v>
      </c>
      <c r="Y53" s="29">
        <f t="shared" si="11"/>
        <v>0.80978357818870206</v>
      </c>
      <c r="Z53" s="29">
        <f t="shared" si="12"/>
        <v>38.730531230485283</v>
      </c>
    </row>
    <row r="54" spans="2:26" x14ac:dyDescent="0.25">
      <c r="B54" s="56" t="s">
        <v>16</v>
      </c>
      <c r="C54" s="56">
        <f>50*DESIGN!H46/G54</f>
        <v>20461.538461538461</v>
      </c>
      <c r="D54" s="56" t="s">
        <v>154</v>
      </c>
      <c r="E54" s="56"/>
      <c r="F54" s="56" t="s">
        <v>155</v>
      </c>
      <c r="G54" s="56">
        <f>VLOOKUP(H54,'K Bracing'!$A$1:$F$6,MATCH(I54,'K Bracing'!$A$1:'K Bracing'!$F$1,0),FALSE)</f>
        <v>0.65</v>
      </c>
      <c r="H54" s="56" t="s">
        <v>27</v>
      </c>
      <c r="I54" s="56" t="s">
        <v>27</v>
      </c>
      <c r="J54" t="str">
        <f>IF(C54&lt;C55, "GOVERNS LENGTH", " ")</f>
        <v xml:space="preserve"> </v>
      </c>
      <c r="K54"/>
      <c r="O54" s="29">
        <v>1</v>
      </c>
      <c r="P54" s="29">
        <f t="shared" si="7"/>
        <v>17426.923076923078</v>
      </c>
      <c r="Q54" s="29">
        <f t="shared" si="5"/>
        <v>42.584586466165419</v>
      </c>
      <c r="R54" s="29">
        <f t="shared" si="13"/>
        <v>4.4760367488458658E-2</v>
      </c>
      <c r="S54" s="29">
        <f t="shared" si="14"/>
        <v>0.8027228317413565</v>
      </c>
      <c r="T54" s="29">
        <f t="shared" si="15"/>
        <v>38.294690241865808</v>
      </c>
      <c r="V54" s="29">
        <f t="shared" si="8"/>
        <v>17426.923076923078</v>
      </c>
      <c r="W54" s="29">
        <f t="shared" si="9"/>
        <v>42.74528301886793</v>
      </c>
      <c r="X54" s="29">
        <f t="shared" si="10"/>
        <v>4.4760367488458658E-2</v>
      </c>
      <c r="Y54" s="29">
        <f t="shared" si="11"/>
        <v>0.80092734111611708</v>
      </c>
      <c r="Z54" s="29">
        <f t="shared" si="12"/>
        <v>38.209034577660319</v>
      </c>
    </row>
    <row r="55" spans="2:26" x14ac:dyDescent="0.25">
      <c r="B55" s="56" t="s">
        <v>17</v>
      </c>
      <c r="C55" s="56">
        <f>50*DESIGN!H47/G55</f>
        <v>20384.615384615383</v>
      </c>
      <c r="D55" s="56" t="s">
        <v>154</v>
      </c>
      <c r="E55" s="56"/>
      <c r="F55" s="56" t="s">
        <v>156</v>
      </c>
      <c r="G55" s="56">
        <f>VLOOKUP(H55,'K Bracing'!$A$1:$F$6,MATCH(I55,'K Bracing'!$A$1:'K Bracing'!$F$1,0),FALSE)</f>
        <v>0.65</v>
      </c>
      <c r="H55" s="56" t="s">
        <v>27</v>
      </c>
      <c r="I55" s="56" t="s">
        <v>27</v>
      </c>
      <c r="J55" s="29" t="str">
        <f>IF(C55&lt;C54, "GOVERNS LENGTH", " ")</f>
        <v>GOVERNS LENGTH</v>
      </c>
      <c r="K55"/>
      <c r="O55" s="29">
        <v>1</v>
      </c>
      <c r="P55" s="29">
        <f t="shared" si="7"/>
        <v>17766.666666666668</v>
      </c>
      <c r="Q55" s="29">
        <f t="shared" si="5"/>
        <v>43.41478696741855</v>
      </c>
      <c r="R55" s="29">
        <f t="shared" si="13"/>
        <v>4.4648159633451243E-2</v>
      </c>
      <c r="S55" s="29">
        <f t="shared" si="14"/>
        <v>0.79380027047510326</v>
      </c>
      <c r="T55" s="29">
        <f t="shared" si="15"/>
        <v>37.774098334911486</v>
      </c>
      <c r="V55" s="29">
        <f t="shared" si="8"/>
        <v>17766.666666666668</v>
      </c>
      <c r="W55" s="29">
        <f t="shared" si="9"/>
        <v>43.578616352201259</v>
      </c>
      <c r="X55" s="29">
        <f t="shared" si="10"/>
        <v>4.4648159633451243E-2</v>
      </c>
      <c r="Y55" s="29">
        <f t="shared" si="11"/>
        <v>0.79194462032350099</v>
      </c>
      <c r="Z55" s="29">
        <f t="shared" si="12"/>
        <v>37.685794621863032</v>
      </c>
    </row>
    <row r="56" spans="2:26" x14ac:dyDescent="0.25">
      <c r="B56" s="56"/>
      <c r="C56" s="56"/>
      <c r="D56" s="56"/>
      <c r="E56" s="56"/>
      <c r="F56" s="56"/>
      <c r="G56" s="56"/>
      <c r="H56" s="56"/>
      <c r="I56" s="56"/>
      <c r="K56"/>
      <c r="O56" s="29">
        <v>1</v>
      </c>
      <c r="P56" s="29">
        <f t="shared" si="7"/>
        <v>18106.410256410258</v>
      </c>
      <c r="Q56" s="29">
        <f t="shared" si="5"/>
        <v>44.244987468671681</v>
      </c>
      <c r="R56" s="29">
        <f t="shared" si="13"/>
        <v>4.4538350634760838E-2</v>
      </c>
      <c r="S56" s="29">
        <f t="shared" si="14"/>
        <v>0.78475980633450204</v>
      </c>
      <c r="T56" s="29">
        <f t="shared" si="15"/>
        <v>37.252050503521772</v>
      </c>
      <c r="V56" s="29">
        <f t="shared" si="8"/>
        <v>18106.410256410258</v>
      </c>
      <c r="W56" s="29">
        <f t="shared" si="9"/>
        <v>44.411949685534594</v>
      </c>
      <c r="X56" s="29">
        <f t="shared" si="10"/>
        <v>4.4538350634760838E-2</v>
      </c>
      <c r="Y56" s="29">
        <f t="shared" si="11"/>
        <v>0.78284505498666523</v>
      </c>
      <c r="Z56" s="29">
        <f t="shared" si="12"/>
        <v>37.161158470908035</v>
      </c>
    </row>
    <row r="57" spans="2:26" x14ac:dyDescent="0.25">
      <c r="O57" s="29">
        <v>1</v>
      </c>
      <c r="P57" s="29">
        <f t="shared" si="7"/>
        <v>18446.153846153848</v>
      </c>
      <c r="Q57" s="29">
        <f t="shared" si="5"/>
        <v>45.075187969924819</v>
      </c>
      <c r="R57" s="29">
        <f t="shared" si="13"/>
        <v>4.4430845616143189E-2</v>
      </c>
      <c r="S57" s="29">
        <f t="shared" si="14"/>
        <v>0.77561104870886</v>
      </c>
      <c r="T57" s="29">
        <f t="shared" si="15"/>
        <v>36.728895424069165</v>
      </c>
      <c r="V57" s="29">
        <f t="shared" si="8"/>
        <v>18446.153846153848</v>
      </c>
      <c r="W57" s="29">
        <f t="shared" si="9"/>
        <v>45.24528301886793</v>
      </c>
      <c r="X57" s="29">
        <f t="shared" si="10"/>
        <v>4.4430845616143189E-2</v>
      </c>
      <c r="Y57" s="29">
        <f t="shared" si="11"/>
        <v>0.77363838671831853</v>
      </c>
      <c r="Z57" s="29">
        <f t="shared" si="12"/>
        <v>36.635480437165292</v>
      </c>
    </row>
    <row r="58" spans="2:26" x14ac:dyDescent="0.25">
      <c r="O58" s="29">
        <v>1</v>
      </c>
      <c r="P58" s="29">
        <f t="shared" si="7"/>
        <v>18785.897435897437</v>
      </c>
      <c r="Q58" s="29">
        <f t="shared" si="5"/>
        <v>45.90538847117795</v>
      </c>
      <c r="R58" s="29">
        <f t="shared" si="13"/>
        <v>4.4325555115073564E-2</v>
      </c>
      <c r="S58" s="29">
        <f t="shared" si="14"/>
        <v>0.76636367807947403</v>
      </c>
      <c r="T58" s="29">
        <f t="shared" si="15"/>
        <v>36.204987183131564</v>
      </c>
      <c r="V58" s="29">
        <f t="shared" si="8"/>
        <v>18785.897435897437</v>
      </c>
      <c r="W58" s="29">
        <f t="shared" si="9"/>
        <v>46.078616352201259</v>
      </c>
      <c r="X58" s="29">
        <f t="shared" si="10"/>
        <v>4.4325555115073564E-2</v>
      </c>
      <c r="Y58" s="29">
        <f t="shared" si="11"/>
        <v>0.76433442143781549</v>
      </c>
      <c r="Z58" s="29">
        <f t="shared" si="12"/>
        <v>36.109119890873338</v>
      </c>
    </row>
    <row r="59" spans="2:26" x14ac:dyDescent="0.25">
      <c r="O59" s="29">
        <v>1</v>
      </c>
      <c r="P59" s="29">
        <f t="shared" si="7"/>
        <v>19125.641025641027</v>
      </c>
      <c r="Q59" s="29">
        <f t="shared" si="5"/>
        <v>46.735588972431081</v>
      </c>
      <c r="R59" s="29">
        <f t="shared" si="13"/>
        <v>4.4222394682429771E-2</v>
      </c>
      <c r="S59" s="29">
        <f t="shared" si="14"/>
        <v>0.7570274093409628</v>
      </c>
      <c r="T59" s="29">
        <f t="shared" si="15"/>
        <v>35.680683253053438</v>
      </c>
      <c r="V59" s="29">
        <f t="shared" si="8"/>
        <v>19125.641025641027</v>
      </c>
      <c r="W59" s="29">
        <f t="shared" si="9"/>
        <v>46.911949685534594</v>
      </c>
      <c r="X59" s="29">
        <f t="shared" si="10"/>
        <v>4.4222394682429771E-2</v>
      </c>
      <c r="Y59" s="29">
        <f t="shared" si="11"/>
        <v>0.75494299218226568</v>
      </c>
      <c r="Z59" s="29">
        <f t="shared" si="12"/>
        <v>35.582439216590551</v>
      </c>
    </row>
    <row r="60" spans="2:26" x14ac:dyDescent="0.25">
      <c r="O60" s="29">
        <v>1</v>
      </c>
      <c r="P60" s="29">
        <f t="shared" si="7"/>
        <v>19465.384615384617</v>
      </c>
      <c r="Q60" s="29">
        <f t="shared" si="5"/>
        <v>47.56578947368422</v>
      </c>
      <c r="R60" s="29">
        <f t="shared" si="13"/>
        <v>4.4121284518298463E-2</v>
      </c>
      <c r="S60" s="29">
        <f t="shared" si="14"/>
        <v>0.74761195621825871</v>
      </c>
      <c r="T60" s="29">
        <f t="shared" si="15"/>
        <v>35.15634257165285</v>
      </c>
      <c r="V60" s="29">
        <f t="shared" si="8"/>
        <v>19465.384615384617</v>
      </c>
      <c r="W60" s="29">
        <f t="shared" si="9"/>
        <v>47.74528301886793</v>
      </c>
      <c r="X60" s="29">
        <f t="shared" si="10"/>
        <v>4.4121284518298463E-2</v>
      </c>
      <c r="Y60" s="29">
        <f t="shared" si="11"/>
        <v>0.7454739230862506</v>
      </c>
      <c r="Z60" s="29">
        <f t="shared" si="12"/>
        <v>35.055801877254858</v>
      </c>
    </row>
    <row r="61" spans="2:26" x14ac:dyDescent="0.25">
      <c r="O61" s="29">
        <v>1</v>
      </c>
      <c r="P61" s="29">
        <f t="shared" si="7"/>
        <v>19805.128205128207</v>
      </c>
      <c r="Q61" s="29">
        <f t="shared" si="5"/>
        <v>48.395989974937351</v>
      </c>
      <c r="R61" s="29">
        <f t="shared" si="13"/>
        <v>4.4022149140076149E-2</v>
      </c>
      <c r="S61" s="29">
        <f t="shared" si="14"/>
        <v>0.73812699698462603</v>
      </c>
      <c r="T61" s="29">
        <f t="shared" si="15"/>
        <v>34.632323730075854</v>
      </c>
      <c r="V61" s="29">
        <f t="shared" si="8"/>
        <v>19805.128205128207</v>
      </c>
      <c r="W61" s="29">
        <f t="shared" si="9"/>
        <v>48.578616352201266</v>
      </c>
      <c r="X61" s="29">
        <f t="shared" si="10"/>
        <v>4.4022149140076149E-2</v>
      </c>
      <c r="Y61" s="29">
        <f t="shared" si="11"/>
        <v>0.73593699473664176</v>
      </c>
      <c r="Z61" s="29">
        <f t="shared" si="12"/>
        <v>34.52957058985524</v>
      </c>
    </row>
    <row r="62" spans="2:26" x14ac:dyDescent="0.25">
      <c r="O62" s="29">
        <v>1</v>
      </c>
      <c r="P62" s="29">
        <f t="shared" si="7"/>
        <v>20144.871794871797</v>
      </c>
      <c r="Q62" s="29">
        <f t="shared" si="5"/>
        <v>49.226190476190482</v>
      </c>
      <c r="R62" s="29">
        <f t="shared" si="13"/>
        <v>4.3924917079501642E-2</v>
      </c>
      <c r="S62" s="29">
        <f t="shared" si="14"/>
        <v>0.72858214166479507</v>
      </c>
      <c r="T62" s="29">
        <f t="shared" si="15"/>
        <v>34.108983272252893</v>
      </c>
      <c r="V62" s="29">
        <f t="shared" si="8"/>
        <v>20144.871794871797</v>
      </c>
      <c r="W62" s="29">
        <f t="shared" si="9"/>
        <v>49.411949685534594</v>
      </c>
      <c r="X62" s="29">
        <f t="shared" si="10"/>
        <v>4.3924917079501642E-2</v>
      </c>
      <c r="Y62" s="29">
        <f t="shared" si="11"/>
        <v>0.72634191108676927</v>
      </c>
      <c r="Z62" s="29">
        <f t="shared" si="12"/>
        <v>34.004105616128534</v>
      </c>
    </row>
    <row r="63" spans="2:26" x14ac:dyDescent="0.25">
      <c r="O63" s="29">
        <v>1</v>
      </c>
      <c r="P63" s="29">
        <f t="shared" si="7"/>
        <v>20484.615384615387</v>
      </c>
      <c r="Q63" s="29">
        <f t="shared" si="5"/>
        <v>50.056390977443613</v>
      </c>
      <c r="R63" s="29">
        <f t="shared" si="13"/>
        <v>4.3829520605656355E-2</v>
      </c>
      <c r="S63" s="29">
        <f t="shared" si="14"/>
        <v>0.7189869008849169</v>
      </c>
      <c r="T63" s="29">
        <f t="shared" si="15"/>
        <v>33.586674108762558</v>
      </c>
      <c r="V63" s="29">
        <f t="shared" si="8"/>
        <v>20484.615384615387</v>
      </c>
      <c r="W63" s="29">
        <f t="shared" si="9"/>
        <v>50.24528301886793</v>
      </c>
      <c r="X63" s="29">
        <f t="shared" si="10"/>
        <v>4.3829520605656355E-2</v>
      </c>
      <c r="Y63" s="29">
        <f t="shared" si="11"/>
        <v>0.71669826809089121</v>
      </c>
      <c r="Z63" s="29">
        <f t="shared" si="12"/>
        <v>33.479763171007001</v>
      </c>
    </row>
    <row r="64" spans="2:26" x14ac:dyDescent="0.25">
      <c r="P64" s="29">
        <f>MIN(B6:B7)</f>
        <v>20384.615384615383</v>
      </c>
    </row>
  </sheetData>
  <mergeCells count="2">
    <mergeCell ref="J1:O1"/>
    <mergeCell ref="B53:I53"/>
  </mergeCells>
  <pageMargins left="0.25" right="0.25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 Bracing'!$A$2:$A$6</xm:f>
          </x14:formula1>
          <xm:sqref>H54:I56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DESIGN</vt:lpstr>
      <vt:lpstr>Loads</vt:lpstr>
      <vt:lpstr>K Bracing</vt:lpstr>
      <vt:lpstr>O86-09 Columns</vt:lpstr>
      <vt:lpstr>Lists</vt:lpstr>
      <vt:lpstr>Other</vt:lpstr>
      <vt:lpstr>(Graph N.A)</vt:lpstr>
      <vt:lpstr>'(Graph N.A)'!_GoBack</vt:lpstr>
      <vt:lpstr>DESIGN!Print_Area</vt:lpstr>
    </vt:vector>
  </TitlesOfParts>
  <Company>Carleton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Carleton University</dc:creator>
  <cp:lastModifiedBy>Jeffrey Erochko</cp:lastModifiedBy>
  <cp:lastPrinted>2014-04-01T05:38:01Z</cp:lastPrinted>
  <dcterms:created xsi:type="dcterms:W3CDTF">2014-02-20T19:01:48Z</dcterms:created>
  <dcterms:modified xsi:type="dcterms:W3CDTF">2014-04-25T15:12:22Z</dcterms:modified>
</cp:coreProperties>
</file>