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0" yWindow="0" windowWidth="20490" windowHeight="7905"/>
  </bookViews>
  <sheets>
    <sheet name="Sheet1" sheetId="1" r:id="rId1"/>
    <sheet name="Lists" sheetId="2" r:id="rId2"/>
    <sheet name="Tables" sheetId="3" r:id="rId3"/>
  </sheets>
  <definedNames>
    <definedName name="Grade">Lists!$A$8:$A$16</definedName>
    <definedName name="ServiceCondition">Lists!$A$25:$A$26</definedName>
    <definedName name="Species">Lists!$A$2:$A$5</definedName>
    <definedName name="SystemFactor">Lists!$A$49:$A$50</definedName>
    <definedName name="TreatmentFactor">Lists!$A$19:$A$22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96" i="3" l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D96" i="3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96" i="3"/>
  <c r="J11" i="1" l="1"/>
  <c r="B102" i="1" l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2" i="1"/>
  <c r="J12" i="1" l="1"/>
  <c r="J17" i="1"/>
  <c r="F19" i="3"/>
  <c r="E90" i="3"/>
  <c r="D90" i="3"/>
  <c r="C90" i="3"/>
  <c r="B90" i="3"/>
  <c r="E89" i="3"/>
  <c r="D89" i="3"/>
  <c r="C89" i="3"/>
  <c r="B89" i="3"/>
  <c r="E86" i="3"/>
  <c r="D86" i="3"/>
  <c r="C86" i="3"/>
  <c r="B86" i="3"/>
  <c r="E84" i="3"/>
  <c r="D84" i="3"/>
  <c r="C84" i="3"/>
  <c r="B84" i="3"/>
  <c r="E77" i="3"/>
  <c r="D77" i="3"/>
  <c r="C77" i="3"/>
  <c r="E76" i="3"/>
  <c r="D76" i="3"/>
  <c r="C76" i="3"/>
  <c r="E73" i="3"/>
  <c r="D73" i="3"/>
  <c r="C73" i="3"/>
  <c r="E71" i="3"/>
  <c r="D71" i="3"/>
  <c r="C71" i="3"/>
  <c r="B77" i="3"/>
  <c r="B76" i="3"/>
  <c r="B73" i="3"/>
  <c r="B71" i="3"/>
  <c r="B94" i="1" l="1"/>
  <c r="B81" i="1"/>
  <c r="F19" i="1"/>
  <c r="J13" i="1"/>
  <c r="B78" i="1"/>
  <c r="B91" i="1"/>
  <c r="B83" i="1"/>
  <c r="E50" i="3" l="1"/>
  <c r="E47" i="3"/>
  <c r="E45" i="3"/>
  <c r="E51" i="3" s="1"/>
  <c r="D50" i="3"/>
  <c r="D47" i="3"/>
  <c r="D51" i="3"/>
  <c r="C50" i="3"/>
  <c r="C47" i="3"/>
  <c r="C45" i="3"/>
  <c r="C51" i="3" s="1"/>
  <c r="B51" i="3"/>
  <c r="B50" i="3"/>
  <c r="B47" i="3"/>
  <c r="B45" i="3"/>
  <c r="E19" i="3"/>
  <c r="E25" i="3" s="1"/>
  <c r="E24" i="3"/>
  <c r="E21" i="3"/>
  <c r="D24" i="3"/>
  <c r="D21" i="3"/>
  <c r="D19" i="3"/>
  <c r="D25" i="3" s="1"/>
  <c r="C19" i="3"/>
  <c r="C25" i="3" s="1"/>
  <c r="C24" i="3"/>
  <c r="C21" i="3"/>
  <c r="B21" i="3"/>
  <c r="B25" i="3"/>
  <c r="B24" i="3"/>
  <c r="J16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F11" i="1"/>
  <c r="E34" i="1" l="1"/>
  <c r="F34" i="1"/>
  <c r="E42" i="1"/>
  <c r="F42" i="1"/>
  <c r="E50" i="1"/>
  <c r="F50" i="1"/>
  <c r="E35" i="1"/>
  <c r="F35" i="1"/>
  <c r="E43" i="1"/>
  <c r="F43" i="1"/>
  <c r="E47" i="1"/>
  <c r="F47" i="1"/>
  <c r="E51" i="1"/>
  <c r="F51" i="1"/>
  <c r="E32" i="1"/>
  <c r="F32" i="1"/>
  <c r="E36" i="1"/>
  <c r="F36" i="1"/>
  <c r="E40" i="1"/>
  <c r="F40" i="1"/>
  <c r="E44" i="1"/>
  <c r="F44" i="1"/>
  <c r="E48" i="1"/>
  <c r="F48" i="1"/>
  <c r="E52" i="1"/>
  <c r="F52" i="1"/>
  <c r="E38" i="1"/>
  <c r="F38" i="1"/>
  <c r="E46" i="1"/>
  <c r="F46" i="1"/>
  <c r="E39" i="1"/>
  <c r="F39" i="1"/>
  <c r="E33" i="1"/>
  <c r="F33" i="1"/>
  <c r="E37" i="1"/>
  <c r="F37" i="1"/>
  <c r="E41" i="1"/>
  <c r="F41" i="1"/>
  <c r="E45" i="1"/>
  <c r="F45" i="1"/>
  <c r="E49" i="1"/>
  <c r="F49" i="1"/>
  <c r="E53" i="1"/>
  <c r="F53" i="1"/>
  <c r="J14" i="1"/>
  <c r="J15" i="1" s="1"/>
  <c r="F18" i="1" l="1"/>
  <c r="F14" i="1"/>
  <c r="F12" i="1"/>
  <c r="F17" i="1"/>
  <c r="F13" i="1"/>
  <c r="F16" i="1"/>
  <c r="F15" i="1"/>
  <c r="E54" i="1"/>
  <c r="E58" i="1" l="1"/>
  <c r="B93" i="1" s="1"/>
  <c r="E56" i="1"/>
  <c r="B63" i="1" l="1"/>
  <c r="E96" i="1" s="1"/>
  <c r="B67" i="1"/>
  <c r="E85" i="1" s="1"/>
  <c r="B71" i="1"/>
  <c r="E102" i="1" s="1"/>
  <c r="B79" i="1"/>
  <c r="B92" i="1"/>
  <c r="B96" i="1" s="1"/>
  <c r="B80" i="1" l="1"/>
  <c r="B85" i="1" s="1"/>
  <c r="J102" i="1"/>
  <c r="C96" i="1"/>
  <c r="J96" i="1"/>
  <c r="C102" i="1"/>
  <c r="J80" i="1" l="1"/>
  <c r="C85" i="1"/>
</calcChain>
</file>

<file path=xl/sharedStrings.xml><?xml version="1.0" encoding="utf-8"?>
<sst xmlns="http://schemas.openxmlformats.org/spreadsheetml/2006/main" count="424" uniqueCount="169">
  <si>
    <t>Lumber beam with point load at the centre</t>
  </si>
  <si>
    <t>For EDUCATIONAL PURPOSES ONLY - Not for use as a design aid</t>
  </si>
  <si>
    <t>David Grinchpoun</t>
  </si>
  <si>
    <t>Inputs</t>
  </si>
  <si>
    <t>Species</t>
  </si>
  <si>
    <t>Grade</t>
  </si>
  <si>
    <t>System Effect</t>
  </si>
  <si>
    <t>Service Condition</t>
  </si>
  <si>
    <t xml:space="preserve">Treatment </t>
  </si>
  <si>
    <t>D Fir-L</t>
  </si>
  <si>
    <t>Hem-Fir</t>
  </si>
  <si>
    <t>S-P-F</t>
  </si>
  <si>
    <t>Northern</t>
  </si>
  <si>
    <t>No. 2</t>
  </si>
  <si>
    <t>Stud</t>
  </si>
  <si>
    <t>Construction</t>
  </si>
  <si>
    <t>Select</t>
  </si>
  <si>
    <t>No. 3</t>
  </si>
  <si>
    <t>Treatment Factor</t>
  </si>
  <si>
    <t>None</t>
  </si>
  <si>
    <t>Treatment Unincised</t>
  </si>
  <si>
    <t>Treatment Incised</t>
  </si>
  <si>
    <t>Other</t>
  </si>
  <si>
    <t>Serice Condition</t>
  </si>
  <si>
    <t xml:space="preserve">Dry </t>
  </si>
  <si>
    <t>Wet</t>
  </si>
  <si>
    <t>fb</t>
  </si>
  <si>
    <t>fv</t>
  </si>
  <si>
    <t>fc</t>
  </si>
  <si>
    <t>fcp</t>
  </si>
  <si>
    <t>ft</t>
  </si>
  <si>
    <t>E</t>
  </si>
  <si>
    <t>E05</t>
  </si>
  <si>
    <t>Standard</t>
  </si>
  <si>
    <t>Width (b)</t>
  </si>
  <si>
    <t>Depth (d)</t>
  </si>
  <si>
    <t>mm</t>
  </si>
  <si>
    <t>Ag</t>
  </si>
  <si>
    <t>Loads</t>
  </si>
  <si>
    <t>Dead (D)</t>
  </si>
  <si>
    <t>Live (L)</t>
  </si>
  <si>
    <t>Snow (S)</t>
  </si>
  <si>
    <t>Wind (W)</t>
  </si>
  <si>
    <t>Earthquake (E)</t>
  </si>
  <si>
    <t>kN</t>
  </si>
  <si>
    <t xml:space="preserve">Load Combinations </t>
  </si>
  <si>
    <t>Combination</t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</si>
  <si>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</si>
  <si>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</si>
  <si>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</si>
  <si>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</si>
  <si>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</si>
  <si>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</si>
  <si>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</si>
  <si>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</si>
  <si>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</si>
  <si>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</si>
  <si>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</si>
  <si>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</si>
  <si>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</si>
  <si>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</si>
  <si>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</si>
  <si>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</si>
  <si>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</si>
  <si>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</si>
  <si>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</si>
  <si>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</si>
  <si>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</si>
  <si>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</si>
  <si>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</si>
  <si>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</si>
  <si>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</si>
  <si>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</si>
  <si>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</si>
  <si>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</si>
  <si>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</si>
  <si>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</si>
  <si>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</si>
  <si>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</si>
  <si>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</si>
  <si>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</si>
  <si>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</si>
  <si>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</si>
  <si>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</si>
  <si>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</si>
  <si>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</si>
  <si>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</si>
  <si>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</si>
  <si>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</si>
  <si>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</si>
  <si>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</si>
  <si>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Name: </t>
  </si>
  <si>
    <t xml:space="preserve">Date: </t>
  </si>
  <si>
    <t>Smaller Dimension</t>
  </si>
  <si>
    <t>Larger Dimension</t>
  </si>
  <si>
    <t>Difference</t>
  </si>
  <si>
    <t>Grade Category Index</t>
  </si>
  <si>
    <t>Grade Categories</t>
  </si>
  <si>
    <t>INDEX</t>
  </si>
  <si>
    <t>Light Framing</t>
  </si>
  <si>
    <t>Structural light framing</t>
  </si>
  <si>
    <t>Structural joists and planks</t>
  </si>
  <si>
    <t>Beam and stringer</t>
  </si>
  <si>
    <t>Post and timber</t>
  </si>
  <si>
    <t>Plank Decking</t>
  </si>
  <si>
    <t>Select Structural</t>
  </si>
  <si>
    <t>No. 1</t>
  </si>
  <si>
    <t>Commercial</t>
  </si>
  <si>
    <t>Table</t>
  </si>
  <si>
    <t>Table 5.3.1A 2,3,4,7</t>
  </si>
  <si>
    <t>Table 5.3.1B 1</t>
  </si>
  <si>
    <t>Table 5.3.1C 5</t>
  </si>
  <si>
    <t>Table 5.3.1D 6</t>
  </si>
  <si>
    <t>Grade Category</t>
  </si>
  <si>
    <t xml:space="preserve">Tension Parallel to Grain (Ft) </t>
  </si>
  <si>
    <t>Bending (Fb)</t>
  </si>
  <si>
    <t>Longitudinal Shear (Fv)</t>
  </si>
  <si>
    <t>Parallel to Grain (Fc)</t>
  </si>
  <si>
    <t>Grade Index</t>
  </si>
  <si>
    <t>Perpendicular to Grain (Fcp)</t>
  </si>
  <si>
    <t xml:space="preserve">Grade Category </t>
  </si>
  <si>
    <t>Modulus of Elasticity ( E )</t>
  </si>
  <si>
    <t>Modulus of Elasticity ( E05 )</t>
  </si>
  <si>
    <t>KH</t>
  </si>
  <si>
    <t>System Factor</t>
  </si>
  <si>
    <t>No Mutual Support</t>
  </si>
  <si>
    <t>3 in Mutual Support &lt; 610 mm apart</t>
  </si>
  <si>
    <t>Kt</t>
  </si>
  <si>
    <t>Bending Moment Resistance</t>
  </si>
  <si>
    <t>φ</t>
  </si>
  <si>
    <t>Fb</t>
  </si>
  <si>
    <t>Ksb</t>
  </si>
  <si>
    <t>Kzb</t>
  </si>
  <si>
    <t>KL</t>
  </si>
  <si>
    <t>S (mm)</t>
  </si>
  <si>
    <t>Shear Resistance</t>
  </si>
  <si>
    <t>Ksv</t>
  </si>
  <si>
    <t>Fv</t>
  </si>
  <si>
    <t>Kzv</t>
  </si>
  <si>
    <t>Length</t>
  </si>
  <si>
    <t>m</t>
  </si>
  <si>
    <t>Mf (kNm)</t>
  </si>
  <si>
    <t>I</t>
  </si>
  <si>
    <r>
      <t>mm</t>
    </r>
    <r>
      <rPr>
        <vertAlign val="superscript"/>
        <sz val="11"/>
        <color theme="1"/>
        <rFont val="Calibri"/>
        <family val="2"/>
        <scheme val="minor"/>
      </rPr>
      <t>4</t>
    </r>
  </si>
  <si>
    <t>Max Deflection (mm)</t>
  </si>
  <si>
    <t>Deflection</t>
  </si>
  <si>
    <t>Deflection (mm)</t>
  </si>
  <si>
    <t xml:space="preserve">Mf (kNm) = </t>
  </si>
  <si>
    <t>Mr (kNm) =</t>
  </si>
  <si>
    <t>Vr (kN) =</t>
  </si>
  <si>
    <t>IS SHEAR RESISTANCE ADEQUATE?</t>
  </si>
  <si>
    <t>IS BENDING MOMENT RESISTANCE ADEQUATE?</t>
  </si>
  <si>
    <t>References</t>
  </si>
  <si>
    <t>Canadian Standards Association (CSA) (2010) O86-09 Engineering design in wood (with Update No.1).</t>
  </si>
  <si>
    <t>Mississauga, ON: Canadian Standards Association.</t>
  </si>
  <si>
    <t>MPa</t>
  </si>
  <si>
    <t>IS DEFLECTION ADEQUATE?</t>
  </si>
  <si>
    <t>Kd</t>
  </si>
  <si>
    <t>Max (kN)</t>
  </si>
  <si>
    <t>KD</t>
  </si>
  <si>
    <t>Vf (kN) =</t>
  </si>
  <si>
    <t>Vf (kN)</t>
  </si>
  <si>
    <t>Factored Values</t>
  </si>
  <si>
    <t>Smaller Dimension = 38 to 64</t>
  </si>
  <si>
    <t>Smaller Dimension = 89 to 102</t>
  </si>
  <si>
    <t>Smaller Dimension= &gt; 114</t>
  </si>
  <si>
    <t>Load</t>
  </si>
  <si>
    <t>Load/KD</t>
  </si>
  <si>
    <t>Max Load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</si>
</sst>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Alignment="1"/>
    <xf numFmtId="0" fontId="0" fillId="2" borderId="22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0" fontId="0" fillId="0" borderId="30" xfId="0" applyBorder="1"/>
    <xf numFmtId="0" fontId="0" fillId="0" borderId="24" xfId="0" applyFill="1" applyBorder="1"/>
    <xf numFmtId="164" fontId="0" fillId="0" borderId="30" xfId="0" applyNumberFormat="1" applyFill="1" applyBorder="1" applyAlignment="1">
      <alignment horizontal="right"/>
    </xf>
    <xf numFmtId="0" fontId="0" fillId="0" borderId="26" xfId="0" applyFill="1" applyBorder="1"/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31" xfId="0" applyFill="1" applyBorder="1"/>
    <xf numFmtId="0" fontId="0" fillId="0" borderId="31" xfId="0" applyBorder="1"/>
    <xf numFmtId="0" fontId="0" fillId="0" borderId="32" xfId="0" applyBorder="1"/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34" xfId="0" applyFill="1" applyBorder="1"/>
    <xf numFmtId="0" fontId="0" fillId="0" borderId="14" xfId="0" applyFill="1" applyBorder="1"/>
    <xf numFmtId="0" fontId="0" fillId="0" borderId="29" xfId="0" applyFill="1" applyBorder="1"/>
    <xf numFmtId="0" fontId="0" fillId="0" borderId="4" xfId="0" applyFill="1" applyBorder="1"/>
    <xf numFmtId="0" fontId="0" fillId="0" borderId="30" xfId="0" applyFill="1" applyBorder="1"/>
    <xf numFmtId="0" fontId="0" fillId="0" borderId="32" xfId="0" applyFill="1" applyBorder="1"/>
    <xf numFmtId="0" fontId="0" fillId="0" borderId="0" xfId="0" applyFont="1" applyFill="1" applyBorder="1"/>
    <xf numFmtId="0" fontId="0" fillId="0" borderId="0" xfId="0" applyFont="1" applyBorder="1"/>
    <xf numFmtId="2" fontId="0" fillId="0" borderId="0" xfId="0" applyNumberFormat="1" applyFont="1"/>
    <xf numFmtId="0" fontId="0" fillId="2" borderId="0" xfId="0" applyFont="1" applyFill="1" applyBorder="1"/>
    <xf numFmtId="164" fontId="9" fillId="0" borderId="0" xfId="0" applyNumberFormat="1" applyFont="1"/>
    <xf numFmtId="0" fontId="9" fillId="0" borderId="0" xfId="0" applyFont="1"/>
    <xf numFmtId="0" fontId="0" fillId="4" borderId="16" xfId="0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0" fillId="4" borderId="34" xfId="0" applyFont="1" applyFill="1" applyBorder="1"/>
    <xf numFmtId="0" fontId="0" fillId="4" borderId="13" xfId="0" applyFont="1" applyFill="1" applyBorder="1"/>
    <xf numFmtId="0" fontId="0" fillId="4" borderId="19" xfId="0" applyFont="1" applyFill="1" applyBorder="1"/>
    <xf numFmtId="0" fontId="0" fillId="4" borderId="25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0" fillId="4" borderId="23" xfId="0" applyFont="1" applyFill="1" applyBorder="1"/>
    <xf numFmtId="0" fontId="0" fillId="4" borderId="11" xfId="0" applyFont="1" applyFill="1" applyBorder="1"/>
    <xf numFmtId="0" fontId="0" fillId="4" borderId="3" xfId="0" applyFont="1" applyFill="1" applyBorder="1"/>
    <xf numFmtId="0" fontId="0" fillId="4" borderId="27" xfId="0" applyFont="1" applyFill="1" applyBorder="1"/>
    <xf numFmtId="0" fontId="0" fillId="6" borderId="13" xfId="0" applyFont="1" applyFill="1" applyBorder="1"/>
    <xf numFmtId="0" fontId="0" fillId="6" borderId="19" xfId="0" applyFont="1" applyFill="1" applyBorder="1"/>
    <xf numFmtId="0" fontId="0" fillId="6" borderId="20" xfId="0" applyFont="1" applyFill="1" applyBorder="1"/>
    <xf numFmtId="0" fontId="0" fillId="6" borderId="21" xfId="0" applyFont="1" applyFill="1" applyBorder="1"/>
    <xf numFmtId="0" fontId="0" fillId="6" borderId="13" xfId="0" applyFont="1" applyFill="1" applyBorder="1" applyAlignment="1">
      <alignment horizontal="left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0" fontId="7" fillId="6" borderId="2" xfId="0" applyFont="1" applyFill="1" applyBorder="1"/>
    <xf numFmtId="2" fontId="0" fillId="6" borderId="2" xfId="0" applyNumberFormat="1" applyFont="1" applyFill="1" applyBorder="1"/>
    <xf numFmtId="0" fontId="0" fillId="6" borderId="12" xfId="0" applyFont="1" applyFill="1" applyBorder="1" applyAlignment="1">
      <alignment horizontal="center"/>
    </xf>
    <xf numFmtId="0" fontId="0" fillId="2" borderId="40" xfId="0" applyFont="1" applyFill="1" applyBorder="1"/>
    <xf numFmtId="0" fontId="0" fillId="2" borderId="44" xfId="0" applyFont="1" applyFill="1" applyBorder="1"/>
    <xf numFmtId="0" fontId="0" fillId="5" borderId="9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15" fontId="0" fillId="5" borderId="8" xfId="0" applyNumberFormat="1" applyFont="1" applyFill="1" applyBorder="1" applyAlignment="1">
      <alignment horizontal="left"/>
    </xf>
    <xf numFmtId="0" fontId="12" fillId="0" borderId="0" xfId="0" applyFont="1"/>
    <xf numFmtId="2" fontId="11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" fillId="0" borderId="0" xfId="0" applyNumberFormat="1" applyFont="1"/>
    <xf numFmtId="0" fontId="0" fillId="0" borderId="46" xfId="0" applyFont="1" applyFill="1" applyBorder="1" applyAlignment="1">
      <alignment horizontal="left"/>
    </xf>
    <xf numFmtId="0" fontId="0" fillId="0" borderId="46" xfId="0" applyBorder="1"/>
    <xf numFmtId="0" fontId="0" fillId="0" borderId="7" xfId="0" applyBorder="1"/>
    <xf numFmtId="0" fontId="0" fillId="0" borderId="11" xfId="0" applyBorder="1"/>
    <xf numFmtId="0" fontId="0" fillId="0" borderId="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8" xfId="0" applyBorder="1"/>
    <xf numFmtId="0" fontId="0" fillId="0" borderId="12" xfId="0" applyBorder="1"/>
    <xf numFmtId="0" fontId="0" fillId="0" borderId="49" xfId="0" applyFill="1" applyBorder="1"/>
    <xf numFmtId="0" fontId="5" fillId="0" borderId="0" xfId="0" applyFont="1" applyBorder="1" applyAlignment="1"/>
    <xf numFmtId="0" fontId="6" fillId="0" borderId="51" xfId="0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7" borderId="42" xfId="0" applyNumberFormat="1" applyFont="1" applyFill="1" applyBorder="1" applyAlignment="1">
      <alignment horizontal="center" vertical="center"/>
    </xf>
    <xf numFmtId="2" fontId="5" fillId="7" borderId="15" xfId="0" applyNumberFormat="1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/>
    </xf>
    <xf numFmtId="2" fontId="3" fillId="7" borderId="41" xfId="0" applyNumberFormat="1" applyFont="1" applyFill="1" applyBorder="1" applyAlignment="1">
      <alignment horizontal="center" vertical="center"/>
    </xf>
    <xf numFmtId="2" fontId="3" fillId="7" borderId="43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2" fontId="5" fillId="6" borderId="19" xfId="0" applyNumberFormat="1" applyFont="1" applyFill="1" applyBorder="1" applyAlignment="1">
      <alignment horizontal="center" vertical="center"/>
    </xf>
    <xf numFmtId="2" fontId="5" fillId="6" borderId="27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33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5" fontId="5" fillId="6" borderId="19" xfId="0" applyNumberFormat="1" applyFont="1" applyFill="1" applyBorder="1" applyAlignment="1">
      <alignment horizontal="center" vertical="center"/>
    </xf>
    <xf numFmtId="165" fontId="5" fillId="6" borderId="27" xfId="0" applyNumberFormat="1" applyFont="1" applyFill="1" applyBorder="1" applyAlignment="1">
      <alignment horizontal="center" vertical="center"/>
    </xf>
    <xf numFmtId="2" fontId="5" fillId="6" borderId="33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1169456</xdr:colOff>
      <xdr:row>61</xdr:row>
      <xdr:rowOff>19049</xdr:rowOff>
    </xdr:from>
    <xdr:to>
      <xdr:col>8</xdr:col>
      <xdr:colOff>152399</xdr:colOff>
      <xdr:row>73</xdr:row>
      <xdr:rowOff>6474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0881" y="12039599"/>
          <a:ext cx="2792943" cy="236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showGridLines="0" tabSelected="1" topLeftCell="A115" zoomScaleNormal="100" workbookViewId="0">
      <selection activeCell="C6" sqref="C6"/>
    </sheetView>
  </sheetViews>
  <sheetFormatPr defaultRowHeight="15" x14ac:dyDescent="0.25"/>
  <cols>
    <col min="1" max="1" width="26.140625" style="4" customWidth="1"/>
    <col min="2" max="2" width="23.28515625" style="4" customWidth="1"/>
    <col min="3" max="3" width="7.28515625" style="4" bestFit="1" customWidth="1"/>
    <col min="4" max="4" width="19.85546875" style="4" customWidth="1"/>
    <col min="5" max="5" width="12" style="4" bestFit="1" customWidth="1"/>
    <col min="6" max="6" width="11" style="4" bestFit="1" customWidth="1"/>
    <col min="7" max="7" width="5.140625" style="4" bestFit="1" customWidth="1"/>
    <col min="8" max="8" width="9.140625" style="4"/>
    <col min="9" max="9" width="20.28515625" style="4" bestFit="1" customWidth="1"/>
    <col min="10" max="10" width="5.28515625" style="4" bestFit="1" customWidth="1"/>
    <col min="11" max="11" width="4.42578125" style="4" bestFit="1" customWidth="1"/>
    <col min="12" max="16384" width="9.140625" style="4"/>
  </cols>
  <sheetData>
    <row r="1" spans="1:11" ht="24" thickBot="1" x14ac:dyDescent="0.4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customHeight="1" thickTop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77" t="s">
        <v>91</v>
      </c>
      <c r="B3" s="80" t="s">
        <v>2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78"/>
      <c r="B4" s="81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79" t="s">
        <v>92</v>
      </c>
      <c r="B5" s="82">
        <v>41730</v>
      </c>
    </row>
    <row r="6" spans="1:11" ht="9.75" customHeight="1" x14ac:dyDescent="0.25">
      <c r="A6" s="5"/>
      <c r="B6" s="5"/>
    </row>
    <row r="7" spans="1:11" ht="18.75" x14ac:dyDescent="0.3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2" customHeight="1" x14ac:dyDescent="0.25"/>
    <row r="9" spans="1:11" ht="19.5" thickBot="1" x14ac:dyDescent="0.35">
      <c r="A9" s="101" t="s">
        <v>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5.75" thickBot="1" x14ac:dyDescent="0.3"/>
    <row r="11" spans="1:11" ht="18" thickBot="1" x14ac:dyDescent="0.3">
      <c r="A11" s="4" t="s">
        <v>4</v>
      </c>
      <c r="B11" s="48" t="s">
        <v>9</v>
      </c>
      <c r="E11" s="61" t="s">
        <v>37</v>
      </c>
      <c r="F11" s="61">
        <f>B17*B18</f>
        <v>26740</v>
      </c>
      <c r="G11" s="62" t="s">
        <v>90</v>
      </c>
      <c r="I11" s="61" t="s">
        <v>93</v>
      </c>
      <c r="J11" s="61">
        <f>MIN(B17,B18)</f>
        <v>140</v>
      </c>
      <c r="K11" s="62" t="s">
        <v>36</v>
      </c>
    </row>
    <row r="12" spans="1:11" ht="15.75" thickBot="1" x14ac:dyDescent="0.3">
      <c r="A12" s="4" t="s">
        <v>5</v>
      </c>
      <c r="B12" s="49" t="s">
        <v>106</v>
      </c>
      <c r="E12" s="61" t="s">
        <v>26</v>
      </c>
      <c r="F12" s="61">
        <f>IF(J15="A",HLOOKUP(B11,Tables!B16:E25,J16,FALSE),IF(J15="B",HLOOKUP(B11,Tables!F16:I25,J16,FALSE),IF(J15="C",HLOOKUP(B11,Tables!J16:M25,J16,FALSE),IF(J15="D",HLOOKUP(B11,Tables!N16:Q25,J16,FALSE),"NONE"))))</f>
        <v>13.8</v>
      </c>
      <c r="G12" s="62" t="s">
        <v>155</v>
      </c>
      <c r="I12" s="61" t="s">
        <v>94</v>
      </c>
      <c r="J12" s="61">
        <f>MAX(B17:B18)</f>
        <v>191</v>
      </c>
      <c r="K12" s="62" t="s">
        <v>36</v>
      </c>
    </row>
    <row r="13" spans="1:11" ht="15.75" thickBot="1" x14ac:dyDescent="0.3">
      <c r="A13" s="4" t="s">
        <v>7</v>
      </c>
      <c r="B13" s="49" t="s">
        <v>24</v>
      </c>
      <c r="E13" s="61" t="s">
        <v>27</v>
      </c>
      <c r="F13" s="61">
        <f>IF(J15="A",HLOOKUP(B11,Tables!B29:E38,J16,FALSE),IF(J15="B",HLOOKUP(B11,Tables!F29:I38,J16,FALSE),IF(J15="C",HLOOKUP(B11,Tables!J29:M38,J16,FALSE),IF(J15="D",HLOOKUP(B11,Tables!N29:Q38,J16,FALSE),"NONE"))))</f>
        <v>1.5</v>
      </c>
      <c r="G13" s="62" t="s">
        <v>155</v>
      </c>
      <c r="I13" s="61" t="s">
        <v>95</v>
      </c>
      <c r="J13" s="61">
        <f>J12-J11</f>
        <v>51</v>
      </c>
      <c r="K13" s="62" t="s">
        <v>36</v>
      </c>
    </row>
    <row r="14" spans="1:11" ht="15.75" thickBot="1" x14ac:dyDescent="0.3">
      <c r="A14" s="4" t="s">
        <v>8</v>
      </c>
      <c r="B14" s="49" t="s">
        <v>20</v>
      </c>
      <c r="E14" s="61" t="s">
        <v>28</v>
      </c>
      <c r="F14" s="61">
        <f>IF(J15="A",HLOOKUP(B11,Tables!B42:E51,J16,FALSE),IF(J15="B",HLOOKUP(B11,Tables!F42:I51,J16,FALSE),IF(J15="C",HLOOKUP(B11,Tables!J42:M51,J16,FALSE),IF(J15="D",HLOOKUP(B11,Tables!N42:Q51,J16,FALSE),"NONE"))))</f>
        <v>12.2</v>
      </c>
      <c r="G14" s="62" t="s">
        <v>155</v>
      </c>
      <c r="I14" s="61" t="s">
        <v>96</v>
      </c>
      <c r="J14" s="107">
        <f>IF(AND(J11&gt;=38,J11&lt;=89,J12&gt;=38,J12&lt;=89),1,IF(AND(J11&gt;=38,J11&lt;=89,J12&gt;=140),2,IF(AND(J11&gt;=38,J11&lt;=89,J12&gt;=114),3,IF(AND(J11&gt;=38,J11&lt;=89,J12&gt;=38),4,IF(AND(J11&gt;=114,J13&gt;51),5,IF(AND(J11&gt;=114,J13&lt;=51),6,"N/A"))))))</f>
        <v>6</v>
      </c>
      <c r="K14" s="108"/>
    </row>
    <row r="15" spans="1:11" ht="15.75" thickBot="1" x14ac:dyDescent="0.3">
      <c r="A15" s="4" t="s">
        <v>6</v>
      </c>
      <c r="B15" s="50" t="s">
        <v>125</v>
      </c>
      <c r="E15" s="61" t="s">
        <v>29</v>
      </c>
      <c r="F15" s="61">
        <f>IF(J15="A",HLOOKUP(B11,Tables!B55:E64,J16,FALSE),IF(J15="B",HLOOKUP(B11,Tables!F55:I64,J16,FALSE),IF(J15="C",HLOOKUP(B11,Tables!J55:M64,J16,FALSE),IF(J15="D",HLOOKUP(B11,Tables!N55:Q64,J16,FALSE),"NONE"))))</f>
        <v>7</v>
      </c>
      <c r="G15" s="62" t="s">
        <v>155</v>
      </c>
      <c r="I15" s="65" t="s">
        <v>108</v>
      </c>
      <c r="J15" s="107" t="str">
        <f>IF(AND(J14=1,OR(B12=Lists!A43,B12=Lists!A44)),"B",IF(OR(J14=1,J14=2,J14=3,J14=4),"A",IF(J14=5,"C",IF(J14=6,"D","N/A"))))</f>
        <v>D</v>
      </c>
      <c r="K15" s="108"/>
    </row>
    <row r="16" spans="1:11" ht="15.75" thickBot="1" x14ac:dyDescent="0.3">
      <c r="E16" s="61" t="s">
        <v>30</v>
      </c>
      <c r="F16" s="61">
        <f>IF(J15="A",HLOOKUP(B11,Tables!B3:E12,J16,FALSE),IF(J15="B",HLOOKUP(B11,Tables!F3:I12,J16,FALSE),IF(J15="C",HLOOKUP(B11,Tables!J3:M12,J16,FALSE),IF(J15="D",HLOOKUP(B11,Tables!N3:Q12,J16,FALSE),"NONE"))))</f>
        <v>8.1</v>
      </c>
      <c r="G16" s="62" t="s">
        <v>155</v>
      </c>
      <c r="I16" s="61" t="s">
        <v>118</v>
      </c>
      <c r="J16" s="107">
        <f>VLOOKUP(B12,Lists!A38:B47,2,FALSE)</f>
        <v>3</v>
      </c>
      <c r="K16" s="108"/>
    </row>
    <row r="17" spans="1:11" ht="15.75" thickBot="1" x14ac:dyDescent="0.3">
      <c r="A17" s="4" t="s">
        <v>34</v>
      </c>
      <c r="B17" s="52">
        <v>140</v>
      </c>
      <c r="C17" s="53" t="s">
        <v>36</v>
      </c>
      <c r="E17" s="61" t="s">
        <v>31</v>
      </c>
      <c r="F17" s="61">
        <f>IF(J15="A",HLOOKUP(B11,Tables!B68:E77,J16,FALSE),IF(J15="B",HLOOKUP(B11,Tables!F68:I77,J16,FALSE),IF(J15="C",HLOOKUP(B11,Tables!J68:M77,J16,FALSE),IF(J15="D",HLOOKUP(B11,Tables!N68:Q77,J16,FALSE),"NONE"))))</f>
        <v>10500</v>
      </c>
      <c r="G17" s="62" t="s">
        <v>155</v>
      </c>
      <c r="I17" s="61" t="s">
        <v>123</v>
      </c>
      <c r="J17" s="107">
        <f>IF(B15=Lists!A49,1,IF(B15=Lists!A50,1.1,"N/A"))</f>
        <v>1</v>
      </c>
      <c r="K17" s="108"/>
    </row>
    <row r="18" spans="1:11" ht="15.75" thickBot="1" x14ac:dyDescent="0.3">
      <c r="A18" s="4" t="s">
        <v>35</v>
      </c>
      <c r="B18" s="51">
        <v>191</v>
      </c>
      <c r="C18" s="54" t="s">
        <v>36</v>
      </c>
      <c r="E18" s="63" t="s">
        <v>32</v>
      </c>
      <c r="F18" s="63">
        <f>IF(J15="A",HLOOKUP(B11,Tables!B81:E90,J16,FALSE),IF(J15="B",HLOOKUP(B11,Tables!F81:I90,J16,FALSE),IF(J15="C",HLOOKUP(B11,Tables!J81:M90,J16,FALSE),IF(J15="D",HLOOKUP(B11,Tables!N81:Q90,J16,FALSE),"NONE"))))</f>
        <v>6500</v>
      </c>
      <c r="G18" s="62" t="s">
        <v>155</v>
      </c>
      <c r="I18" s="63" t="s">
        <v>127</v>
      </c>
      <c r="J18" s="107">
        <f>IF(B13=Lists!A21,"Need Test Results!",IF(B13=Lists!A20,IF(J10&lt;=89,IF(B12=Lists!A24,0.75,0.85),1),1))</f>
        <v>1</v>
      </c>
      <c r="K18" s="108"/>
    </row>
    <row r="19" spans="1:11" ht="18" thickBot="1" x14ac:dyDescent="0.3">
      <c r="A19" s="42" t="s">
        <v>139</v>
      </c>
      <c r="B19" s="55">
        <v>1</v>
      </c>
      <c r="C19" s="56" t="s">
        <v>140</v>
      </c>
      <c r="E19" s="63" t="s">
        <v>142</v>
      </c>
      <c r="F19" s="63">
        <f>J11*J12*J12*J12/12</f>
        <v>81291828.333333328</v>
      </c>
      <c r="G19" s="64" t="s">
        <v>143</v>
      </c>
    </row>
    <row r="20" spans="1:11" x14ac:dyDescent="0.25">
      <c r="A20" s="42"/>
      <c r="B20" s="43"/>
      <c r="C20" s="43"/>
    </row>
    <row r="21" spans="1:11" ht="19.5" thickBot="1" x14ac:dyDescent="0.35">
      <c r="A21" s="101" t="s">
        <v>38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5.75" thickBot="1" x14ac:dyDescent="0.3"/>
    <row r="23" spans="1:11" x14ac:dyDescent="0.25">
      <c r="A23" s="6" t="s">
        <v>39</v>
      </c>
      <c r="B23" s="57">
        <v>20</v>
      </c>
      <c r="C23" s="53" t="s">
        <v>44</v>
      </c>
    </row>
    <row r="24" spans="1:11" x14ac:dyDescent="0.25">
      <c r="A24" s="7" t="s">
        <v>40</v>
      </c>
      <c r="B24" s="58">
        <v>0</v>
      </c>
      <c r="C24" s="54" t="s">
        <v>44</v>
      </c>
    </row>
    <row r="25" spans="1:11" x14ac:dyDescent="0.25">
      <c r="A25" s="7" t="s">
        <v>41</v>
      </c>
      <c r="B25" s="58">
        <v>0</v>
      </c>
      <c r="C25" s="54" t="s">
        <v>44</v>
      </c>
    </row>
    <row r="26" spans="1:11" x14ac:dyDescent="0.25">
      <c r="A26" s="7" t="s">
        <v>42</v>
      </c>
      <c r="B26" s="58">
        <v>0</v>
      </c>
      <c r="C26" s="54" t="s">
        <v>44</v>
      </c>
    </row>
    <row r="27" spans="1:11" ht="15.75" thickBot="1" x14ac:dyDescent="0.3">
      <c r="A27" s="8" t="s">
        <v>43</v>
      </c>
      <c r="B27" s="59">
        <v>0</v>
      </c>
      <c r="C27" s="60" t="s">
        <v>44</v>
      </c>
    </row>
    <row r="29" spans="1:11" ht="19.5" thickBot="1" x14ac:dyDescent="0.35">
      <c r="A29" s="101" t="s">
        <v>45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1" spans="1:11" x14ac:dyDescent="0.25">
      <c r="A31" s="66"/>
      <c r="B31" s="67" t="s">
        <v>46</v>
      </c>
      <c r="C31" s="68" t="s">
        <v>166</v>
      </c>
      <c r="D31" s="69" t="s">
        <v>159</v>
      </c>
      <c r="E31" s="69" t="s">
        <v>167</v>
      </c>
    </row>
    <row r="32" spans="1:11" x14ac:dyDescent="0.25">
      <c r="A32" s="69">
        <v>1</v>
      </c>
      <c r="B32" s="67" t="s">
        <v>47</v>
      </c>
      <c r="C32" s="70">
        <f>1.4*$B$23</f>
        <v>28</v>
      </c>
      <c r="D32" s="69">
        <v>0.65</v>
      </c>
      <c r="E32" s="70">
        <f>C32/D32</f>
        <v>43.076923076923073</v>
      </c>
      <c r="F32" s="46">
        <f>C32</f>
        <v>28</v>
      </c>
      <c r="G32" s="47">
        <f>D32</f>
        <v>0.65</v>
      </c>
    </row>
    <row r="33" spans="1:7" x14ac:dyDescent="0.25">
      <c r="A33" s="69" t="s">
        <v>48</v>
      </c>
      <c r="B33" s="67" t="s">
        <v>49</v>
      </c>
      <c r="C33" s="70">
        <f>1.25*$B$23+1.5*$B$24</f>
        <v>25</v>
      </c>
      <c r="D33" s="69">
        <v>1</v>
      </c>
      <c r="E33" s="70">
        <f t="shared" ref="E33:E53" si="0">C33/D33</f>
        <v>25</v>
      </c>
      <c r="F33" s="46">
        <f t="shared" ref="F33:F53" si="1">C33</f>
        <v>25</v>
      </c>
      <c r="G33" s="47">
        <f t="shared" ref="G33:G53" si="2">D33</f>
        <v>1</v>
      </c>
    </row>
    <row r="34" spans="1:7" x14ac:dyDescent="0.25">
      <c r="A34" s="69" t="s">
        <v>50</v>
      </c>
      <c r="B34" s="67" t="s">
        <v>51</v>
      </c>
      <c r="C34" s="70">
        <f>1.25*$B$23+1.5*$B$24+0.5*$B$25</f>
        <v>25</v>
      </c>
      <c r="D34" s="69">
        <v>1</v>
      </c>
      <c r="E34" s="70">
        <f t="shared" si="0"/>
        <v>25</v>
      </c>
      <c r="F34" s="46">
        <f t="shared" si="1"/>
        <v>25</v>
      </c>
      <c r="G34" s="47">
        <f t="shared" si="2"/>
        <v>1</v>
      </c>
    </row>
    <row r="35" spans="1:7" x14ac:dyDescent="0.25">
      <c r="A35" s="69" t="s">
        <v>52</v>
      </c>
      <c r="B35" s="67" t="s">
        <v>53</v>
      </c>
      <c r="C35" s="70">
        <f>1.25*$B$23+1.5*$B$24+0.4*$B$26</f>
        <v>25</v>
      </c>
      <c r="D35" s="69">
        <v>1.1499999999999999</v>
      </c>
      <c r="E35" s="70">
        <f t="shared" si="0"/>
        <v>21.739130434782609</v>
      </c>
      <c r="F35" s="46">
        <f t="shared" si="1"/>
        <v>25</v>
      </c>
      <c r="G35" s="47">
        <f t="shared" si="2"/>
        <v>1.1499999999999999</v>
      </c>
    </row>
    <row r="36" spans="1:7" x14ac:dyDescent="0.25">
      <c r="A36" s="69" t="s">
        <v>54</v>
      </c>
      <c r="B36" s="67" t="s">
        <v>55</v>
      </c>
      <c r="C36" s="70">
        <f>0.9*$B$23+1.5*$B$24</f>
        <v>18</v>
      </c>
      <c r="D36" s="69">
        <v>1</v>
      </c>
      <c r="E36" s="70">
        <f t="shared" si="0"/>
        <v>18</v>
      </c>
      <c r="F36" s="46">
        <f t="shared" si="1"/>
        <v>18</v>
      </c>
      <c r="G36" s="47">
        <f t="shared" si="2"/>
        <v>1</v>
      </c>
    </row>
    <row r="37" spans="1:7" x14ac:dyDescent="0.25">
      <c r="A37" s="69" t="s">
        <v>56</v>
      </c>
      <c r="B37" s="67" t="s">
        <v>57</v>
      </c>
      <c r="C37" s="70">
        <f>0.9*$B$23+1.5*$B$24+0.5*$B$25</f>
        <v>18</v>
      </c>
      <c r="D37" s="69">
        <v>1</v>
      </c>
      <c r="E37" s="70">
        <f t="shared" si="0"/>
        <v>18</v>
      </c>
      <c r="F37" s="46">
        <f t="shared" si="1"/>
        <v>18</v>
      </c>
      <c r="G37" s="47">
        <f t="shared" si="2"/>
        <v>1</v>
      </c>
    </row>
    <row r="38" spans="1:7" x14ac:dyDescent="0.25">
      <c r="A38" s="69" t="s">
        <v>58</v>
      </c>
      <c r="B38" s="67" t="s">
        <v>59</v>
      </c>
      <c r="C38" s="70">
        <f>0.9*$B$23+1.5*$B$24+0.4*$B$26</f>
        <v>18</v>
      </c>
      <c r="D38" s="69">
        <v>1.1499999999999999</v>
      </c>
      <c r="E38" s="70">
        <f t="shared" si="0"/>
        <v>15.65217391304348</v>
      </c>
      <c r="F38" s="46">
        <f t="shared" si="1"/>
        <v>18</v>
      </c>
      <c r="G38" s="47">
        <f t="shared" si="2"/>
        <v>1.1499999999999999</v>
      </c>
    </row>
    <row r="39" spans="1:7" x14ac:dyDescent="0.25">
      <c r="A39" s="69" t="s">
        <v>60</v>
      </c>
      <c r="B39" s="67" t="s">
        <v>61</v>
      </c>
      <c r="C39" s="70">
        <f>1.25*$B$23+1.5*$B$25</f>
        <v>25</v>
      </c>
      <c r="D39" s="69">
        <v>1</v>
      </c>
      <c r="E39" s="70">
        <f t="shared" si="0"/>
        <v>25</v>
      </c>
      <c r="F39" s="46">
        <f t="shared" si="1"/>
        <v>25</v>
      </c>
      <c r="G39" s="47">
        <f t="shared" si="2"/>
        <v>1</v>
      </c>
    </row>
    <row r="40" spans="1:7" x14ac:dyDescent="0.25">
      <c r="A40" s="69" t="s">
        <v>62</v>
      </c>
      <c r="B40" s="67" t="s">
        <v>63</v>
      </c>
      <c r="C40" s="70">
        <f>1.25*$B$23+1.5*$B$25+0.5*$B$24</f>
        <v>25</v>
      </c>
      <c r="D40" s="69">
        <v>1</v>
      </c>
      <c r="E40" s="70">
        <f t="shared" si="0"/>
        <v>25</v>
      </c>
      <c r="F40" s="46">
        <f t="shared" si="1"/>
        <v>25</v>
      </c>
      <c r="G40" s="47">
        <f t="shared" si="2"/>
        <v>1</v>
      </c>
    </row>
    <row r="41" spans="1:7" x14ac:dyDescent="0.25">
      <c r="A41" s="69" t="s">
        <v>64</v>
      </c>
      <c r="B41" s="67" t="s">
        <v>65</v>
      </c>
      <c r="C41" s="70">
        <f>1.25*$B$23+1.5*$B$25+0.4*$B$26</f>
        <v>25</v>
      </c>
      <c r="D41" s="69">
        <v>1.1499999999999999</v>
      </c>
      <c r="E41" s="70">
        <f t="shared" si="0"/>
        <v>21.739130434782609</v>
      </c>
      <c r="F41" s="46">
        <f t="shared" si="1"/>
        <v>25</v>
      </c>
      <c r="G41" s="47">
        <f t="shared" si="2"/>
        <v>1.1499999999999999</v>
      </c>
    </row>
    <row r="42" spans="1:7" x14ac:dyDescent="0.25">
      <c r="A42" s="69" t="s">
        <v>66</v>
      </c>
      <c r="B42" s="67" t="s">
        <v>67</v>
      </c>
      <c r="C42" s="70">
        <f>0.9*$B$23+1.5*$B$25</f>
        <v>18</v>
      </c>
      <c r="D42" s="69">
        <v>1</v>
      </c>
      <c r="E42" s="70">
        <f t="shared" si="0"/>
        <v>18</v>
      </c>
      <c r="F42" s="46">
        <f t="shared" si="1"/>
        <v>18</v>
      </c>
      <c r="G42" s="47">
        <f t="shared" si="2"/>
        <v>1</v>
      </c>
    </row>
    <row r="43" spans="1:7" x14ac:dyDescent="0.25">
      <c r="A43" s="69" t="s">
        <v>68</v>
      </c>
      <c r="B43" s="67" t="s">
        <v>69</v>
      </c>
      <c r="C43" s="70">
        <f>0.9*$B$23+1.5*$B$25+0.5*$B$24</f>
        <v>18</v>
      </c>
      <c r="D43" s="69">
        <v>1</v>
      </c>
      <c r="E43" s="70">
        <f t="shared" si="0"/>
        <v>18</v>
      </c>
      <c r="F43" s="46">
        <f t="shared" si="1"/>
        <v>18</v>
      </c>
      <c r="G43" s="47">
        <f t="shared" si="2"/>
        <v>1</v>
      </c>
    </row>
    <row r="44" spans="1:7" x14ac:dyDescent="0.25">
      <c r="A44" s="69" t="s">
        <v>70</v>
      </c>
      <c r="B44" s="67" t="s">
        <v>71</v>
      </c>
      <c r="C44" s="70">
        <f>0.9*$B$23+1.5*$B$25+0.4*$B$26</f>
        <v>18</v>
      </c>
      <c r="D44" s="69">
        <v>1.1499999999999999</v>
      </c>
      <c r="E44" s="70">
        <f t="shared" si="0"/>
        <v>15.65217391304348</v>
      </c>
      <c r="F44" s="46">
        <f t="shared" si="1"/>
        <v>18</v>
      </c>
      <c r="G44" s="47">
        <f t="shared" si="2"/>
        <v>1.1499999999999999</v>
      </c>
    </row>
    <row r="45" spans="1:7" x14ac:dyDescent="0.25">
      <c r="A45" s="69" t="s">
        <v>72</v>
      </c>
      <c r="B45" s="67" t="s">
        <v>73</v>
      </c>
      <c r="C45" s="70">
        <f>1.25*$B$23+1.4*$B$26</f>
        <v>25</v>
      </c>
      <c r="D45" s="69">
        <v>1.1499999999999999</v>
      </c>
      <c r="E45" s="70">
        <f t="shared" si="0"/>
        <v>21.739130434782609</v>
      </c>
      <c r="F45" s="46">
        <f t="shared" si="1"/>
        <v>25</v>
      </c>
      <c r="G45" s="47">
        <f t="shared" si="2"/>
        <v>1.1499999999999999</v>
      </c>
    </row>
    <row r="46" spans="1:7" x14ac:dyDescent="0.25">
      <c r="A46" s="69" t="s">
        <v>74</v>
      </c>
      <c r="B46" s="67" t="s">
        <v>75</v>
      </c>
      <c r="C46" s="70">
        <f>1.25*$B$23+1.4*$B$26+0.5*$B$24</f>
        <v>25</v>
      </c>
      <c r="D46" s="69">
        <v>1.1499999999999999</v>
      </c>
      <c r="E46" s="70">
        <f t="shared" si="0"/>
        <v>21.739130434782609</v>
      </c>
      <c r="F46" s="46">
        <f t="shared" si="1"/>
        <v>25</v>
      </c>
      <c r="G46" s="47">
        <f t="shared" si="2"/>
        <v>1.1499999999999999</v>
      </c>
    </row>
    <row r="47" spans="1:7" x14ac:dyDescent="0.25">
      <c r="A47" s="69" t="s">
        <v>76</v>
      </c>
      <c r="B47" s="67" t="s">
        <v>77</v>
      </c>
      <c r="C47" s="70">
        <f>1.25*$B$23+1.4*$B$26+0.5*$B$25</f>
        <v>25</v>
      </c>
      <c r="D47" s="69">
        <v>1.1499999999999999</v>
      </c>
      <c r="E47" s="70">
        <f t="shared" si="0"/>
        <v>21.739130434782609</v>
      </c>
      <c r="F47" s="46">
        <f t="shared" si="1"/>
        <v>25</v>
      </c>
      <c r="G47" s="47">
        <f t="shared" si="2"/>
        <v>1.1499999999999999</v>
      </c>
    </row>
    <row r="48" spans="1:7" x14ac:dyDescent="0.25">
      <c r="A48" s="69" t="s">
        <v>78</v>
      </c>
      <c r="B48" s="67" t="s">
        <v>79</v>
      </c>
      <c r="C48" s="70">
        <f>0.9*$B$23+1.4*$B$26</f>
        <v>18</v>
      </c>
      <c r="D48" s="69">
        <v>1.1499999999999999</v>
      </c>
      <c r="E48" s="70">
        <f t="shared" si="0"/>
        <v>15.65217391304348</v>
      </c>
      <c r="F48" s="46">
        <f t="shared" si="1"/>
        <v>18</v>
      </c>
      <c r="G48" s="47">
        <f t="shared" si="2"/>
        <v>1.1499999999999999</v>
      </c>
    </row>
    <row r="49" spans="1:11" x14ac:dyDescent="0.25">
      <c r="A49" s="69" t="s">
        <v>80</v>
      </c>
      <c r="B49" s="67" t="s">
        <v>81</v>
      </c>
      <c r="C49" s="70">
        <f>0.9*$B$23+1.4*$B$26+0.5*$B$24</f>
        <v>18</v>
      </c>
      <c r="D49" s="69">
        <v>1.1499999999999999</v>
      </c>
      <c r="E49" s="70">
        <f t="shared" si="0"/>
        <v>15.65217391304348</v>
      </c>
      <c r="F49" s="46">
        <f t="shared" si="1"/>
        <v>18</v>
      </c>
      <c r="G49" s="47">
        <f t="shared" si="2"/>
        <v>1.1499999999999999</v>
      </c>
    </row>
    <row r="50" spans="1:11" x14ac:dyDescent="0.25">
      <c r="A50" s="69" t="s">
        <v>82</v>
      </c>
      <c r="B50" s="67" t="s">
        <v>83</v>
      </c>
      <c r="C50" s="70">
        <f>0.9*$B$23+1.4*$B$26+0.5*$B$25</f>
        <v>18</v>
      </c>
      <c r="D50" s="69">
        <v>1.1499999999999999</v>
      </c>
      <c r="E50" s="70">
        <f t="shared" si="0"/>
        <v>15.65217391304348</v>
      </c>
      <c r="F50" s="46">
        <f t="shared" si="1"/>
        <v>18</v>
      </c>
      <c r="G50" s="47">
        <f t="shared" si="2"/>
        <v>1.1499999999999999</v>
      </c>
    </row>
    <row r="51" spans="1:11" x14ac:dyDescent="0.25">
      <c r="A51" s="69" t="s">
        <v>84</v>
      </c>
      <c r="B51" s="67" t="s">
        <v>85</v>
      </c>
      <c r="C51" s="70">
        <f>1*$B$23+1*$B$27</f>
        <v>20</v>
      </c>
      <c r="D51" s="69">
        <v>1.1499999999999999</v>
      </c>
      <c r="E51" s="70">
        <f t="shared" si="0"/>
        <v>17.39130434782609</v>
      </c>
      <c r="F51" s="46">
        <f t="shared" si="1"/>
        <v>20</v>
      </c>
      <c r="G51" s="47">
        <f t="shared" si="2"/>
        <v>1.1499999999999999</v>
      </c>
    </row>
    <row r="52" spans="1:11" x14ac:dyDescent="0.25">
      <c r="A52" s="69" t="s">
        <v>86</v>
      </c>
      <c r="B52" s="67" t="s">
        <v>87</v>
      </c>
      <c r="C52" s="70">
        <f>1*$B$23+1*$B$27+0.5*$B$24</f>
        <v>20</v>
      </c>
      <c r="D52" s="69">
        <v>1.1499999999999999</v>
      </c>
      <c r="E52" s="70">
        <f t="shared" si="0"/>
        <v>17.39130434782609</v>
      </c>
      <c r="F52" s="46">
        <f t="shared" si="1"/>
        <v>20</v>
      </c>
      <c r="G52" s="47">
        <f t="shared" si="2"/>
        <v>1.1499999999999999</v>
      </c>
    </row>
    <row r="53" spans="1:11" ht="15.75" thickBot="1" x14ac:dyDescent="0.3">
      <c r="A53" s="69" t="s">
        <v>88</v>
      </c>
      <c r="B53" s="67" t="s">
        <v>89</v>
      </c>
      <c r="C53" s="70">
        <f>1*$B$23+1*$B$27+0.25*$B$25</f>
        <v>20</v>
      </c>
      <c r="D53" s="74">
        <v>1.1499999999999999</v>
      </c>
      <c r="E53" s="71">
        <f t="shared" si="0"/>
        <v>17.39130434782609</v>
      </c>
      <c r="F53" s="46">
        <f t="shared" si="1"/>
        <v>20</v>
      </c>
      <c r="G53" s="47">
        <f t="shared" si="2"/>
        <v>1.1499999999999999</v>
      </c>
    </row>
    <row r="54" spans="1:11" x14ac:dyDescent="0.25">
      <c r="A54" s="75"/>
      <c r="B54" s="75"/>
      <c r="C54" s="76"/>
      <c r="D54" s="105" t="s">
        <v>158</v>
      </c>
      <c r="E54" s="102">
        <f>MAX(E32:E53)</f>
        <v>43.076923076923073</v>
      </c>
      <c r="F54" s="104"/>
      <c r="G54" s="83"/>
      <c r="H54" s="83"/>
    </row>
    <row r="55" spans="1:11" ht="15.75" thickBot="1" x14ac:dyDescent="0.3">
      <c r="A55" s="45"/>
      <c r="B55" s="45"/>
      <c r="C55" s="45"/>
      <c r="D55" s="106"/>
      <c r="E55" s="103"/>
      <c r="F55" s="104"/>
      <c r="G55" s="83"/>
    </row>
    <row r="56" spans="1:11" ht="15" customHeight="1" x14ac:dyDescent="0.25">
      <c r="A56" s="45"/>
      <c r="B56" s="45"/>
      <c r="C56" s="45"/>
      <c r="D56" s="105" t="s">
        <v>168</v>
      </c>
      <c r="E56" s="102">
        <f>VLOOKUP(E54,E32:F53,2,FALSE)</f>
        <v>28</v>
      </c>
      <c r="F56" s="84"/>
      <c r="G56" s="83"/>
    </row>
    <row r="57" spans="1:11" ht="15" customHeight="1" thickBot="1" x14ac:dyDescent="0.3">
      <c r="A57" s="45"/>
      <c r="B57" s="45"/>
      <c r="C57" s="45"/>
      <c r="D57" s="106"/>
      <c r="E57" s="103"/>
      <c r="F57" s="84"/>
      <c r="G57" s="83"/>
    </row>
    <row r="58" spans="1:11" ht="15.75" customHeight="1" x14ac:dyDescent="0.25">
      <c r="A58" s="45"/>
      <c r="B58" s="45"/>
      <c r="C58" s="45"/>
      <c r="D58" s="105" t="s">
        <v>159</v>
      </c>
      <c r="E58" s="102">
        <f>VLOOKUP(E54,E32:G53,3,FALSE)</f>
        <v>0.65</v>
      </c>
    </row>
    <row r="59" spans="1:11" ht="15.75" customHeight="1" thickBot="1" x14ac:dyDescent="0.3">
      <c r="A59" s="45"/>
      <c r="B59" s="45"/>
      <c r="C59" s="45"/>
      <c r="D59" s="106"/>
      <c r="E59" s="103"/>
    </row>
    <row r="60" spans="1:11" ht="9" customHeight="1" x14ac:dyDescent="0.25">
      <c r="A60" s="45"/>
      <c r="B60" s="45"/>
      <c r="C60" s="45"/>
      <c r="D60" s="85"/>
      <c r="E60" s="86"/>
    </row>
    <row r="61" spans="1:11" ht="19.5" thickBot="1" x14ac:dyDescent="0.35">
      <c r="A61" s="101" t="s">
        <v>162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9.5" thickBo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 customHeight="1" x14ac:dyDescent="0.25">
      <c r="A63" s="111" t="s">
        <v>161</v>
      </c>
      <c r="B63" s="109">
        <f>$E$56/2</f>
        <v>14</v>
      </c>
    </row>
    <row r="64" spans="1:11" ht="15" customHeight="1" thickBot="1" x14ac:dyDescent="0.3">
      <c r="A64" s="112"/>
      <c r="B64" s="110"/>
    </row>
    <row r="65" spans="1:11" x14ac:dyDescent="0.25">
      <c r="B65" s="44"/>
    </row>
    <row r="66" spans="1:11" ht="15.75" thickBot="1" x14ac:dyDescent="0.3">
      <c r="B66" s="44"/>
    </row>
    <row r="67" spans="1:11" ht="15.75" customHeight="1" x14ac:dyDescent="0.25">
      <c r="A67" s="111" t="s">
        <v>141</v>
      </c>
      <c r="B67" s="109">
        <f>$E$56*$B$19/4</f>
        <v>7</v>
      </c>
    </row>
    <row r="68" spans="1:11" ht="15.75" customHeight="1" thickBot="1" x14ac:dyDescent="0.3">
      <c r="A68" s="112"/>
      <c r="B68" s="110"/>
    </row>
    <row r="70" spans="1:11" ht="15.75" thickBot="1" x14ac:dyDescent="0.3">
      <c r="A70" s="1"/>
      <c r="B70" s="87"/>
    </row>
    <row r="71" spans="1:11" ht="15.75" customHeight="1" x14ac:dyDescent="0.25">
      <c r="A71" s="111" t="s">
        <v>146</v>
      </c>
      <c r="B71" s="126">
        <f>(E56*B19*B19*B19*1000000000)/(48*F17*F19)</f>
        <v>6.8340885787133E-4</v>
      </c>
    </row>
    <row r="72" spans="1:11" ht="15.75" thickBot="1" x14ac:dyDescent="0.3">
      <c r="A72" s="112"/>
      <c r="B72" s="127"/>
    </row>
    <row r="73" spans="1:11" ht="13.5" customHeight="1" x14ac:dyDescent="0.25"/>
    <row r="74" spans="1:11" ht="13.5" customHeight="1" x14ac:dyDescent="0.25"/>
    <row r="75" spans="1:11" ht="19.5" thickBot="1" x14ac:dyDescent="0.35">
      <c r="A75" s="101" t="s">
        <v>128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7" spans="1:11" x14ac:dyDescent="0.25">
      <c r="A77" s="72" t="s">
        <v>129</v>
      </c>
      <c r="B77" s="73">
        <v>0.9</v>
      </c>
    </row>
    <row r="78" spans="1:11" x14ac:dyDescent="0.25">
      <c r="A78" s="66" t="s">
        <v>131</v>
      </c>
      <c r="B78" s="73">
        <f>IF(B13=Lists!A26,IF(J11&lt;=89,0.84,1),IF(B13=Lists!A25,1,"N/A"))</f>
        <v>1</v>
      </c>
    </row>
    <row r="79" spans="1:11" ht="15.75" thickBot="1" x14ac:dyDescent="0.3">
      <c r="A79" s="66" t="s">
        <v>157</v>
      </c>
      <c r="B79" s="73">
        <f>E58</f>
        <v>0.65</v>
      </c>
    </row>
    <row r="80" spans="1:11" ht="19.5" customHeight="1" thickTop="1" x14ac:dyDescent="0.25">
      <c r="A80" s="66" t="s">
        <v>130</v>
      </c>
      <c r="B80" s="73">
        <f>F12*J17*J18*B78*B79</f>
        <v>8.9700000000000006</v>
      </c>
      <c r="F80" s="114" t="s">
        <v>151</v>
      </c>
      <c r="G80" s="115"/>
      <c r="H80" s="115"/>
      <c r="I80" s="115"/>
      <c r="J80" s="118" t="str">
        <f>IF(B85&gt;B67,"YES","NO")</f>
        <v>YES</v>
      </c>
      <c r="K80" s="119"/>
    </row>
    <row r="81" spans="1:11" ht="21.75" customHeight="1" thickBot="1" x14ac:dyDescent="0.3">
      <c r="A81" s="66" t="s">
        <v>132</v>
      </c>
      <c r="B81" s="73">
        <f>IF(J11&lt;65,VLOOKUP(J12,Tables!A95:B444,2,FALSE),IF(J11&lt;103,VLOOKUP(J12,Tables!D95:E444,2,FALSE),IF(J11&gt;102,VLOOKUP(J12,Tables!H95:I444,2,FALSE),1)))</f>
        <v>1.3</v>
      </c>
      <c r="F81" s="116"/>
      <c r="G81" s="117"/>
      <c r="H81" s="117"/>
      <c r="I81" s="117"/>
      <c r="J81" s="120"/>
      <c r="K81" s="121"/>
    </row>
    <row r="82" spans="1:11" ht="15.75" thickTop="1" x14ac:dyDescent="0.25">
      <c r="A82" s="66" t="s">
        <v>133</v>
      </c>
      <c r="B82" s="73">
        <v>1</v>
      </c>
    </row>
    <row r="83" spans="1:11" x14ac:dyDescent="0.25">
      <c r="A83" s="66" t="s">
        <v>134</v>
      </c>
      <c r="B83" s="73">
        <f>J11*J12*J12/6</f>
        <v>851223.33333333337</v>
      </c>
    </row>
    <row r="84" spans="1:11" ht="15.75" thickBot="1" x14ac:dyDescent="0.3">
      <c r="B84" s="44"/>
    </row>
    <row r="85" spans="1:11" ht="15" customHeight="1" x14ac:dyDescent="0.25">
      <c r="A85" s="111" t="s">
        <v>148</v>
      </c>
      <c r="B85" s="128">
        <f>(B77*B80*B83*B81*B82)/1000000</f>
        <v>8.9335037610000025</v>
      </c>
      <c r="C85" s="122" t="str">
        <f>IF(B85&gt;B67,"&gt;","&lt;")</f>
        <v>&gt;</v>
      </c>
      <c r="D85" s="122" t="s">
        <v>147</v>
      </c>
      <c r="E85" s="109">
        <f>B67</f>
        <v>7</v>
      </c>
    </row>
    <row r="86" spans="1:11" ht="15.75" customHeight="1" thickBot="1" x14ac:dyDescent="0.3">
      <c r="A86" s="112"/>
      <c r="B86" s="129"/>
      <c r="C86" s="123"/>
      <c r="D86" s="123"/>
      <c r="E86" s="110"/>
    </row>
    <row r="87" spans="1:11" ht="15.75" customHeight="1" x14ac:dyDescent="0.25">
      <c r="A87" s="98"/>
      <c r="B87" s="99"/>
    </row>
    <row r="88" spans="1:11" ht="19.5" thickBot="1" x14ac:dyDescent="0.35">
      <c r="A88" s="101" t="s">
        <v>135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90" spans="1:11" x14ac:dyDescent="0.25">
      <c r="A90" s="72" t="s">
        <v>129</v>
      </c>
      <c r="B90" s="73">
        <v>0.9</v>
      </c>
    </row>
    <row r="91" spans="1:11" x14ac:dyDescent="0.25">
      <c r="A91" s="66" t="s">
        <v>136</v>
      </c>
      <c r="B91" s="73">
        <f>IF(B13=Lists!A26,IF(J11&lt;=89,0.96,1),IF(B13=Lists!A25,1,"N/A"))</f>
        <v>1</v>
      </c>
    </row>
    <row r="92" spans="1:11" x14ac:dyDescent="0.25">
      <c r="A92" s="66" t="s">
        <v>157</v>
      </c>
      <c r="B92" s="73">
        <f>E58</f>
        <v>0.65</v>
      </c>
    </row>
    <row r="93" spans="1:11" x14ac:dyDescent="0.25">
      <c r="A93" s="66" t="s">
        <v>137</v>
      </c>
      <c r="B93" s="73">
        <f>F13*E58*J17*J18*B91</f>
        <v>0.97500000000000009</v>
      </c>
    </row>
    <row r="94" spans="1:11" ht="15.75" customHeight="1" x14ac:dyDescent="0.25">
      <c r="A94" s="66" t="s">
        <v>138</v>
      </c>
      <c r="B94" s="73">
        <f>IF(J11&lt;65,VLOOKUP(J12,Tables!A95:B444,2,FALSE),IF(J11&lt;103,VLOOKUP(J12,Tables!D95:E444,2,FALSE),IF(J11&gt;102,VLOOKUP(J12,Tables!H95:I444,2,FALSE),1)))</f>
        <v>1.3</v>
      </c>
    </row>
    <row r="95" spans="1:11" ht="19.5" customHeight="1" thickBot="1" x14ac:dyDescent="0.3">
      <c r="B95" s="44"/>
    </row>
    <row r="96" spans="1:11" ht="18" customHeight="1" thickTop="1" x14ac:dyDescent="0.25">
      <c r="A96" s="111" t="s">
        <v>149</v>
      </c>
      <c r="B96" s="128">
        <f>(B90*B93*F11*B94*2/3)/1000</f>
        <v>20.33577</v>
      </c>
      <c r="C96" s="122" t="str">
        <f>IF(B96&gt;B63,"&gt;","&lt;")</f>
        <v>&gt;</v>
      </c>
      <c r="D96" s="122" t="s">
        <v>160</v>
      </c>
      <c r="E96" s="109">
        <f>B63</f>
        <v>14</v>
      </c>
      <c r="H96" s="114" t="s">
        <v>150</v>
      </c>
      <c r="I96" s="115"/>
      <c r="J96" s="118" t="str">
        <f>IF(B96&gt;B63,"YES","NO")</f>
        <v>YES</v>
      </c>
      <c r="K96" s="119"/>
    </row>
    <row r="97" spans="1:11" ht="15.75" customHeight="1" thickBot="1" x14ac:dyDescent="0.3">
      <c r="A97" s="112"/>
      <c r="B97" s="129"/>
      <c r="C97" s="123"/>
      <c r="D97" s="123"/>
      <c r="E97" s="110"/>
      <c r="H97" s="116"/>
      <c r="I97" s="117"/>
      <c r="J97" s="120"/>
      <c r="K97" s="121"/>
    </row>
    <row r="100" spans="1:11" ht="19.5" thickBot="1" x14ac:dyDescent="0.35">
      <c r="A100" s="101" t="s">
        <v>145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5.75" thickBot="1" x14ac:dyDescent="0.3"/>
    <row r="102" spans="1:11" ht="15.75" thickTop="1" x14ac:dyDescent="0.25">
      <c r="A102" s="111" t="s">
        <v>144</v>
      </c>
      <c r="B102" s="124">
        <f>B19*1000/180</f>
        <v>5.5555555555555554</v>
      </c>
      <c r="C102" s="122" t="str">
        <f>IF(B102&gt;B93,"&gt;","&lt;")</f>
        <v>&gt;</v>
      </c>
      <c r="D102" s="122" t="s">
        <v>146</v>
      </c>
      <c r="E102" s="126">
        <f>B71</f>
        <v>6.8340885787133E-4</v>
      </c>
      <c r="H102" s="114" t="s">
        <v>156</v>
      </c>
      <c r="I102" s="115"/>
      <c r="J102" s="118" t="str">
        <f>IF(B102&gt;B71,"YES","NO")</f>
        <v>YES</v>
      </c>
      <c r="K102" s="119"/>
    </row>
    <row r="103" spans="1:11" ht="21" customHeight="1" thickBot="1" x14ac:dyDescent="0.3">
      <c r="A103" s="112"/>
      <c r="B103" s="125"/>
      <c r="C103" s="123"/>
      <c r="D103" s="123"/>
      <c r="E103" s="127"/>
      <c r="H103" s="116"/>
      <c r="I103" s="117"/>
      <c r="J103" s="120"/>
      <c r="K103" s="121"/>
    </row>
    <row r="106" spans="1:11" ht="19.5" thickBot="1" x14ac:dyDescent="0.35">
      <c r="A106" s="101" t="s">
        <v>152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8" spans="1:11" x14ac:dyDescent="0.25">
      <c r="A108" s="4" t="s">
        <v>153</v>
      </c>
    </row>
    <row r="109" spans="1:11" x14ac:dyDescent="0.25">
      <c r="A109" s="4" t="s">
        <v>154</v>
      </c>
    </row>
  </sheetData>
  <mergeCells count="49">
    <mergeCell ref="A100:K100"/>
    <mergeCell ref="A71:A72"/>
    <mergeCell ref="B71:B72"/>
    <mergeCell ref="B96:B97"/>
    <mergeCell ref="A75:K75"/>
    <mergeCell ref="A88:K88"/>
    <mergeCell ref="D85:D86"/>
    <mergeCell ref="E85:E86"/>
    <mergeCell ref="D96:D97"/>
    <mergeCell ref="E96:E97"/>
    <mergeCell ref="C96:C97"/>
    <mergeCell ref="A106:K106"/>
    <mergeCell ref="F80:I81"/>
    <mergeCell ref="H96:I97"/>
    <mergeCell ref="H102:I103"/>
    <mergeCell ref="J96:K97"/>
    <mergeCell ref="C102:C103"/>
    <mergeCell ref="A102:A103"/>
    <mergeCell ref="B102:B103"/>
    <mergeCell ref="D102:D103"/>
    <mergeCell ref="E102:E103"/>
    <mergeCell ref="J102:K103"/>
    <mergeCell ref="J80:K81"/>
    <mergeCell ref="C85:C86"/>
    <mergeCell ref="A85:A86"/>
    <mergeCell ref="B85:B86"/>
    <mergeCell ref="A96:A97"/>
    <mergeCell ref="B63:B64"/>
    <mergeCell ref="A67:A68"/>
    <mergeCell ref="B67:B68"/>
    <mergeCell ref="A61:K61"/>
    <mergeCell ref="A7:K7"/>
    <mergeCell ref="D56:D57"/>
    <mergeCell ref="E56:E57"/>
    <mergeCell ref="D58:D59"/>
    <mergeCell ref="E58:E59"/>
    <mergeCell ref="A63:A64"/>
    <mergeCell ref="A1:K1"/>
    <mergeCell ref="A9:K9"/>
    <mergeCell ref="A21:K21"/>
    <mergeCell ref="A29:K29"/>
    <mergeCell ref="E54:E55"/>
    <mergeCell ref="F54:F55"/>
    <mergeCell ref="D54:D55"/>
    <mergeCell ref="J14:K14"/>
    <mergeCell ref="J15:K15"/>
    <mergeCell ref="J16:K16"/>
    <mergeCell ref="J17:K17"/>
    <mergeCell ref="J18:K18"/>
  </mergeCells>
  <dataValidations count="5">
    <dataValidation type="list" allowBlank="1" showInputMessage="1" showErrorMessage="1" sqref="B11">
      <formula1>Species</formula1>
    </dataValidation>
    <dataValidation type="list" allowBlank="1" showInputMessage="1" showErrorMessage="1" sqref="B12">
      <formula1>Grade</formula1>
    </dataValidation>
    <dataValidation type="list" allowBlank="1" showInputMessage="1" showErrorMessage="1" sqref="B13">
      <formula1>ServiceCondition</formula1>
    </dataValidation>
    <dataValidation type="list" allowBlank="1" showInputMessage="1" showErrorMessage="1" sqref="B14">
      <formula1>TreatmentFactor</formula1>
    </dataValidation>
    <dataValidation type="list" allowBlank="1" showInputMessage="1" showErrorMessage="1" sqref="B15">
      <formula1>SystemFactor</formula1>
    </dataValidation>
  </dataValidations>
  <pageMargins left="0.7" right="0.7" top="0.75" bottom="0.75" header="0.3" footer="0.3"/>
  <pageSetup scale="62" fitToHeight="0" orientation="portrait" horizontalDpi="4294967293" verticalDpi="0" r:id="rId1"/>
  <ignoredErrors>
    <ignoredError sqref="J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C6" sqref="C6"/>
    </sheetView>
  </sheetViews>
  <sheetFormatPr defaultRowHeight="15" x14ac:dyDescent="0.25"/>
  <cols>
    <col min="1" max="1" width="19.7109375" bestFit="1" customWidth="1"/>
  </cols>
  <sheetData>
    <row r="1" spans="1:1" x14ac:dyDescent="0.25">
      <c r="A1" s="1" t="s">
        <v>4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7" spans="1:1" x14ac:dyDescent="0.25">
      <c r="A7" s="1" t="s">
        <v>5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13</v>
      </c>
    </row>
    <row r="11" spans="1:1" x14ac:dyDescent="0.25">
      <c r="A11" t="s">
        <v>17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33</v>
      </c>
    </row>
    <row r="15" spans="1:1" x14ac:dyDescent="0.25">
      <c r="A15" t="s">
        <v>16</v>
      </c>
    </row>
    <row r="16" spans="1:1" x14ac:dyDescent="0.25">
      <c r="A16" t="s">
        <v>107</v>
      </c>
    </row>
    <row r="18" spans="1:2" x14ac:dyDescent="0.25">
      <c r="A18" s="1" t="s">
        <v>18</v>
      </c>
    </row>
    <row r="19" spans="1:2" x14ac:dyDescent="0.25">
      <c r="A19" t="s">
        <v>19</v>
      </c>
    </row>
    <row r="20" spans="1:2" x14ac:dyDescent="0.25">
      <c r="A20" t="s">
        <v>20</v>
      </c>
    </row>
    <row r="21" spans="1:2" x14ac:dyDescent="0.25">
      <c r="A21" t="s">
        <v>21</v>
      </c>
    </row>
    <row r="22" spans="1:2" x14ac:dyDescent="0.25">
      <c r="A22" t="s">
        <v>22</v>
      </c>
    </row>
    <row r="24" spans="1:2" x14ac:dyDescent="0.25">
      <c r="A24" s="1" t="s">
        <v>23</v>
      </c>
    </row>
    <row r="25" spans="1:2" x14ac:dyDescent="0.25">
      <c r="A25" t="s">
        <v>24</v>
      </c>
    </row>
    <row r="26" spans="1:2" x14ac:dyDescent="0.25">
      <c r="A26" t="s">
        <v>25</v>
      </c>
    </row>
    <row r="28" spans="1:2" x14ac:dyDescent="0.25">
      <c r="A28" s="11" t="s">
        <v>97</v>
      </c>
      <c r="B28" s="12" t="s">
        <v>98</v>
      </c>
    </row>
    <row r="29" spans="1:2" x14ac:dyDescent="0.25">
      <c r="A29" t="s">
        <v>99</v>
      </c>
      <c r="B29" s="3">
        <v>1</v>
      </c>
    </row>
    <row r="30" spans="1:2" x14ac:dyDescent="0.25">
      <c r="A30" t="s">
        <v>14</v>
      </c>
      <c r="B30" s="3">
        <v>2</v>
      </c>
    </row>
    <row r="31" spans="1:2" x14ac:dyDescent="0.25">
      <c r="A31" t="s">
        <v>100</v>
      </c>
      <c r="B31" s="3">
        <v>3</v>
      </c>
    </row>
    <row r="32" spans="1:2" x14ac:dyDescent="0.25">
      <c r="A32" t="s">
        <v>101</v>
      </c>
      <c r="B32" s="3">
        <v>4</v>
      </c>
    </row>
    <row r="33" spans="1:2" x14ac:dyDescent="0.25">
      <c r="A33" t="s">
        <v>102</v>
      </c>
      <c r="B33" s="3">
        <v>5</v>
      </c>
    </row>
    <row r="34" spans="1:2" x14ac:dyDescent="0.25">
      <c r="A34" t="s">
        <v>103</v>
      </c>
      <c r="B34" s="3">
        <v>6</v>
      </c>
    </row>
    <row r="35" spans="1:2" x14ac:dyDescent="0.25">
      <c r="A35" t="s">
        <v>104</v>
      </c>
      <c r="B35" s="3">
        <v>7</v>
      </c>
    </row>
    <row r="37" spans="1:2" x14ac:dyDescent="0.25">
      <c r="A37" s="11" t="s">
        <v>5</v>
      </c>
      <c r="B37" s="11" t="s">
        <v>98</v>
      </c>
    </row>
    <row r="38" spans="1:2" x14ac:dyDescent="0.25">
      <c r="A38" s="13" t="s">
        <v>105</v>
      </c>
      <c r="B38">
        <v>2</v>
      </c>
    </row>
    <row r="39" spans="1:2" x14ac:dyDescent="0.25">
      <c r="A39" s="13" t="s">
        <v>106</v>
      </c>
      <c r="B39">
        <v>3</v>
      </c>
    </row>
    <row r="40" spans="1:2" x14ac:dyDescent="0.25">
      <c r="A40" s="13" t="s">
        <v>13</v>
      </c>
      <c r="B40">
        <v>4</v>
      </c>
    </row>
    <row r="41" spans="1:2" x14ac:dyDescent="0.25">
      <c r="A41" s="13" t="s">
        <v>17</v>
      </c>
      <c r="B41">
        <v>5</v>
      </c>
    </row>
    <row r="42" spans="1:2" x14ac:dyDescent="0.25">
      <c r="A42" s="13" t="s">
        <v>14</v>
      </c>
      <c r="B42">
        <v>6</v>
      </c>
    </row>
    <row r="43" spans="1:2" x14ac:dyDescent="0.25">
      <c r="A43" s="13" t="s">
        <v>15</v>
      </c>
      <c r="B43">
        <v>7</v>
      </c>
    </row>
    <row r="44" spans="1:2" x14ac:dyDescent="0.25">
      <c r="A44" s="13" t="s">
        <v>33</v>
      </c>
      <c r="B44">
        <v>8</v>
      </c>
    </row>
    <row r="45" spans="1:2" x14ac:dyDescent="0.25">
      <c r="A45" s="13" t="s">
        <v>16</v>
      </c>
      <c r="B45">
        <v>9</v>
      </c>
    </row>
    <row r="46" spans="1:2" x14ac:dyDescent="0.25">
      <c r="A46" s="13" t="s">
        <v>107</v>
      </c>
      <c r="B46">
        <v>10</v>
      </c>
    </row>
    <row r="48" spans="1:2" x14ac:dyDescent="0.25">
      <c r="A48" s="11" t="s">
        <v>124</v>
      </c>
      <c r="B48" s="2"/>
    </row>
    <row r="49" spans="1:1" x14ac:dyDescent="0.25">
      <c r="A49" t="s">
        <v>125</v>
      </c>
    </row>
    <row r="50" spans="1:1" x14ac:dyDescent="0.25">
      <c r="A50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9"/>
  <sheetViews>
    <sheetView topLeftCell="A8" zoomScaleNormal="100" workbookViewId="0">
      <selection activeCell="Q19" sqref="Q19"/>
    </sheetView>
  </sheetViews>
  <sheetFormatPr defaultRowHeight="15" x14ac:dyDescent="0.25"/>
  <cols>
    <col min="1" max="1" width="16.5703125" bestFit="1" customWidth="1"/>
    <col min="2" max="2" width="6.5703125" bestFit="1" customWidth="1"/>
    <col min="3" max="3" width="8.140625" bestFit="1" customWidth="1"/>
    <col min="4" max="4" width="16.5703125" bestFit="1" customWidth="1"/>
    <col min="6" max="6" width="6.5703125" bestFit="1" customWidth="1"/>
    <col min="7" max="7" width="8.140625" bestFit="1" customWidth="1"/>
    <col min="8" max="8" width="16.5703125" bestFit="1" customWidth="1"/>
    <col min="10" max="10" width="6.5703125" bestFit="1" customWidth="1"/>
    <col min="11" max="11" width="8.140625" bestFit="1" customWidth="1"/>
    <col min="12" max="12" width="5.5703125" bestFit="1" customWidth="1"/>
    <col min="14" max="14" width="6.5703125" bestFit="1" customWidth="1"/>
    <col min="15" max="15" width="8.140625" bestFit="1" customWidth="1"/>
    <col min="16" max="16" width="5.5703125" bestFit="1" customWidth="1"/>
  </cols>
  <sheetData>
    <row r="1" spans="1:17" ht="19.5" thickBot="1" x14ac:dyDescent="0.35">
      <c r="A1" s="136" t="s">
        <v>114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x14ac:dyDescent="0.25">
      <c r="A2" s="32" t="s">
        <v>113</v>
      </c>
      <c r="B2" s="137" t="s">
        <v>109</v>
      </c>
      <c r="C2" s="138"/>
      <c r="D2" s="138"/>
      <c r="E2" s="139"/>
      <c r="F2" s="137" t="s">
        <v>110</v>
      </c>
      <c r="G2" s="138"/>
      <c r="H2" s="138"/>
      <c r="I2" s="139"/>
      <c r="J2" s="137" t="s">
        <v>111</v>
      </c>
      <c r="K2" s="138"/>
      <c r="L2" s="138"/>
      <c r="M2" s="139"/>
      <c r="N2" s="137" t="s">
        <v>112</v>
      </c>
      <c r="O2" s="138"/>
      <c r="P2" s="138"/>
      <c r="Q2" s="139"/>
    </row>
    <row r="3" spans="1:17" x14ac:dyDescent="0.25">
      <c r="A3" s="33" t="s">
        <v>4</v>
      </c>
      <c r="B3" s="29" t="s">
        <v>9</v>
      </c>
      <c r="C3" s="30" t="s">
        <v>10</v>
      </c>
      <c r="D3" s="30" t="s">
        <v>11</v>
      </c>
      <c r="E3" s="31" t="s">
        <v>12</v>
      </c>
      <c r="F3" s="29" t="s">
        <v>9</v>
      </c>
      <c r="G3" s="30" t="s">
        <v>10</v>
      </c>
      <c r="H3" s="30" t="s">
        <v>11</v>
      </c>
      <c r="I3" s="31" t="s">
        <v>12</v>
      </c>
      <c r="J3" s="29" t="s">
        <v>9</v>
      </c>
      <c r="K3" s="30" t="s">
        <v>10</v>
      </c>
      <c r="L3" s="30" t="s">
        <v>11</v>
      </c>
      <c r="M3" s="31" t="s">
        <v>12</v>
      </c>
      <c r="N3" s="29" t="s">
        <v>9</v>
      </c>
      <c r="O3" s="30" t="s">
        <v>10</v>
      </c>
      <c r="P3" s="30" t="s">
        <v>11</v>
      </c>
      <c r="Q3" s="31" t="s">
        <v>12</v>
      </c>
    </row>
    <row r="4" spans="1:17" x14ac:dyDescent="0.25">
      <c r="A4" s="34" t="s">
        <v>105</v>
      </c>
      <c r="B4" s="19">
        <v>10.6</v>
      </c>
      <c r="C4" s="17">
        <v>9.6999999999999993</v>
      </c>
      <c r="D4" s="17">
        <v>8.6</v>
      </c>
      <c r="E4" s="20">
        <v>6.2</v>
      </c>
      <c r="F4" s="24"/>
      <c r="G4" s="17"/>
      <c r="H4" s="17"/>
      <c r="I4" s="20"/>
      <c r="J4" s="24">
        <v>10</v>
      </c>
      <c r="K4" s="17">
        <v>7.4</v>
      </c>
      <c r="L4" s="17">
        <v>7</v>
      </c>
      <c r="M4" s="20">
        <v>6.5</v>
      </c>
      <c r="N4" s="24">
        <v>10.7</v>
      </c>
      <c r="O4" s="17">
        <v>7.9</v>
      </c>
      <c r="P4" s="17">
        <v>7.4</v>
      </c>
      <c r="Q4" s="20">
        <v>7</v>
      </c>
    </row>
    <row r="5" spans="1:17" x14ac:dyDescent="0.25">
      <c r="A5" s="34" t="s">
        <v>106</v>
      </c>
      <c r="B5" s="19">
        <v>5.8</v>
      </c>
      <c r="C5" s="17">
        <v>6.2</v>
      </c>
      <c r="D5" s="17">
        <v>5.5</v>
      </c>
      <c r="E5" s="20">
        <v>4</v>
      </c>
      <c r="F5" s="24"/>
      <c r="G5" s="17"/>
      <c r="H5" s="17"/>
      <c r="I5" s="20"/>
      <c r="J5" s="24">
        <v>7</v>
      </c>
      <c r="K5" s="17">
        <v>5.2</v>
      </c>
      <c r="L5" s="17">
        <v>4.9000000000000004</v>
      </c>
      <c r="M5" s="20">
        <v>4.5999999999999996</v>
      </c>
      <c r="N5" s="24">
        <v>8.1</v>
      </c>
      <c r="O5" s="17">
        <v>6</v>
      </c>
      <c r="P5" s="17">
        <v>5.6</v>
      </c>
      <c r="Q5" s="20">
        <v>5.3</v>
      </c>
    </row>
    <row r="6" spans="1:17" x14ac:dyDescent="0.25">
      <c r="A6" s="34" t="s">
        <v>13</v>
      </c>
      <c r="B6" s="19">
        <v>5.8</v>
      </c>
      <c r="C6" s="17">
        <v>6.2</v>
      </c>
      <c r="D6" s="17">
        <v>5.5</v>
      </c>
      <c r="E6" s="20">
        <v>4</v>
      </c>
      <c r="F6" s="24"/>
      <c r="G6" s="17"/>
      <c r="H6" s="17"/>
      <c r="I6" s="20"/>
      <c r="J6" s="24">
        <v>3.3</v>
      </c>
      <c r="K6" s="17">
        <v>2.4</v>
      </c>
      <c r="L6" s="17">
        <v>2.2999999999999998</v>
      </c>
      <c r="M6" s="20">
        <v>2.2000000000000002</v>
      </c>
      <c r="N6" s="24">
        <v>3.8</v>
      </c>
      <c r="O6" s="17">
        <v>2.8</v>
      </c>
      <c r="P6" s="17">
        <v>2.6</v>
      </c>
      <c r="Q6" s="20">
        <v>2.5</v>
      </c>
    </row>
    <row r="7" spans="1:17" x14ac:dyDescent="0.25">
      <c r="A7" s="34" t="s">
        <v>17</v>
      </c>
      <c r="B7" s="19">
        <v>2.1</v>
      </c>
      <c r="C7" s="17">
        <v>3.2</v>
      </c>
      <c r="D7" s="17">
        <v>3.2</v>
      </c>
      <c r="E7" s="20">
        <v>2</v>
      </c>
      <c r="F7" s="24"/>
      <c r="G7" s="17"/>
      <c r="H7" s="17"/>
      <c r="I7" s="20"/>
      <c r="J7" s="24"/>
      <c r="K7" s="17"/>
      <c r="L7" s="17"/>
      <c r="M7" s="20"/>
      <c r="N7" s="24"/>
      <c r="O7" s="16"/>
      <c r="P7" s="15"/>
      <c r="Q7" s="18"/>
    </row>
    <row r="8" spans="1:17" x14ac:dyDescent="0.25">
      <c r="A8" s="34" t="s">
        <v>14</v>
      </c>
      <c r="B8" s="19">
        <v>2.1</v>
      </c>
      <c r="C8" s="17">
        <v>3.2</v>
      </c>
      <c r="D8" s="17">
        <v>3.2</v>
      </c>
      <c r="E8" s="20">
        <v>2</v>
      </c>
      <c r="F8" s="24"/>
      <c r="G8" s="17"/>
      <c r="H8" s="17"/>
      <c r="I8" s="20"/>
      <c r="J8" s="24"/>
      <c r="K8" s="17"/>
      <c r="L8" s="17"/>
      <c r="M8" s="20"/>
      <c r="N8" s="24"/>
      <c r="O8" s="16"/>
      <c r="P8" s="15"/>
      <c r="Q8" s="18"/>
    </row>
    <row r="9" spans="1:17" x14ac:dyDescent="0.25">
      <c r="A9" s="34" t="s">
        <v>15</v>
      </c>
      <c r="B9" s="19"/>
      <c r="C9" s="17"/>
      <c r="D9" s="17"/>
      <c r="E9" s="20"/>
      <c r="F9" s="24">
        <v>6.6</v>
      </c>
      <c r="G9" s="17">
        <v>7</v>
      </c>
      <c r="H9" s="17">
        <v>6.2</v>
      </c>
      <c r="I9" s="20">
        <v>4.5</v>
      </c>
      <c r="J9" s="24"/>
      <c r="K9" s="17"/>
      <c r="L9" s="17"/>
      <c r="M9" s="20"/>
      <c r="N9" s="24"/>
      <c r="O9" s="16"/>
      <c r="P9" s="15"/>
      <c r="Q9" s="18"/>
    </row>
    <row r="10" spans="1:17" x14ac:dyDescent="0.25">
      <c r="A10" s="34" t="s">
        <v>33</v>
      </c>
      <c r="B10" s="19"/>
      <c r="C10" s="17"/>
      <c r="D10" s="17"/>
      <c r="E10" s="20"/>
      <c r="F10" s="24">
        <v>3.7</v>
      </c>
      <c r="G10" s="17">
        <v>3.9</v>
      </c>
      <c r="H10" s="17">
        <v>3.5</v>
      </c>
      <c r="I10" s="20">
        <v>2.5</v>
      </c>
      <c r="J10" s="24"/>
      <c r="K10" s="17"/>
      <c r="L10" s="17"/>
      <c r="M10" s="20"/>
      <c r="N10" s="24"/>
      <c r="O10" s="16"/>
      <c r="P10" s="15"/>
      <c r="Q10" s="18"/>
    </row>
    <row r="11" spans="1:17" x14ac:dyDescent="0.25">
      <c r="A11" s="34" t="s">
        <v>16</v>
      </c>
      <c r="B11" s="19">
        <v>10.6</v>
      </c>
      <c r="C11" s="17">
        <v>9.6999999999999993</v>
      </c>
      <c r="D11" s="17">
        <v>8.6</v>
      </c>
      <c r="E11" s="20">
        <v>6.2</v>
      </c>
      <c r="F11" s="24"/>
      <c r="G11" s="17"/>
      <c r="H11" s="17"/>
      <c r="I11" s="20"/>
      <c r="J11" s="24"/>
      <c r="K11" s="17"/>
      <c r="L11" s="17"/>
      <c r="M11" s="20"/>
      <c r="N11" s="24"/>
      <c r="O11" s="16"/>
      <c r="P11" s="15"/>
      <c r="Q11" s="18"/>
    </row>
    <row r="12" spans="1:17" ht="15.75" thickBot="1" x14ac:dyDescent="0.3">
      <c r="A12" s="35" t="s">
        <v>107</v>
      </c>
      <c r="B12" s="21">
        <v>5.8</v>
      </c>
      <c r="C12" s="22">
        <v>6.2</v>
      </c>
      <c r="D12" s="22">
        <v>5.5</v>
      </c>
      <c r="E12" s="23">
        <v>4</v>
      </c>
      <c r="F12" s="25"/>
      <c r="G12" s="22"/>
      <c r="H12" s="22"/>
      <c r="I12" s="23"/>
      <c r="J12" s="25"/>
      <c r="K12" s="22"/>
      <c r="L12" s="22"/>
      <c r="M12" s="23"/>
      <c r="N12" s="25"/>
      <c r="O12" s="26"/>
      <c r="P12" s="27"/>
      <c r="Q12" s="28"/>
    </row>
    <row r="14" spans="1:17" ht="19.5" thickBot="1" x14ac:dyDescent="0.35">
      <c r="A14" s="136" t="s">
        <v>115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5">
      <c r="A15" s="32" t="s">
        <v>113</v>
      </c>
      <c r="B15" s="137" t="s">
        <v>109</v>
      </c>
      <c r="C15" s="138"/>
      <c r="D15" s="138"/>
      <c r="E15" s="139"/>
      <c r="F15" s="137" t="s">
        <v>110</v>
      </c>
      <c r="G15" s="138"/>
      <c r="H15" s="138"/>
      <c r="I15" s="139"/>
      <c r="J15" s="137" t="s">
        <v>111</v>
      </c>
      <c r="K15" s="138"/>
      <c r="L15" s="138"/>
      <c r="M15" s="139"/>
      <c r="N15" s="137" t="s">
        <v>112</v>
      </c>
      <c r="O15" s="138"/>
      <c r="P15" s="138"/>
      <c r="Q15" s="139"/>
    </row>
    <row r="16" spans="1:17" x14ac:dyDescent="0.25">
      <c r="A16" s="33" t="s">
        <v>4</v>
      </c>
      <c r="B16" s="29" t="s">
        <v>9</v>
      </c>
      <c r="C16" s="30" t="s">
        <v>10</v>
      </c>
      <c r="D16" s="30" t="s">
        <v>11</v>
      </c>
      <c r="E16" s="31" t="s">
        <v>12</v>
      </c>
      <c r="F16" s="29" t="s">
        <v>9</v>
      </c>
      <c r="G16" s="30" t="s">
        <v>10</v>
      </c>
      <c r="H16" s="30" t="s">
        <v>11</v>
      </c>
      <c r="I16" s="31" t="s">
        <v>12</v>
      </c>
      <c r="J16" s="29" t="s">
        <v>9</v>
      </c>
      <c r="K16" s="30" t="s">
        <v>10</v>
      </c>
      <c r="L16" s="30" t="s">
        <v>11</v>
      </c>
      <c r="M16" s="31" t="s">
        <v>12</v>
      </c>
      <c r="N16" s="29" t="s">
        <v>9</v>
      </c>
      <c r="O16" s="30" t="s">
        <v>10</v>
      </c>
      <c r="P16" s="30" t="s">
        <v>11</v>
      </c>
      <c r="Q16" s="31" t="s">
        <v>12</v>
      </c>
    </row>
    <row r="17" spans="1:17" x14ac:dyDescent="0.25">
      <c r="A17" s="34" t="s">
        <v>105</v>
      </c>
      <c r="B17" s="36">
        <v>16.5</v>
      </c>
      <c r="C17" s="16">
        <v>16</v>
      </c>
      <c r="D17" s="38">
        <v>16.5</v>
      </c>
      <c r="E17" s="38">
        <v>10.6</v>
      </c>
      <c r="F17" s="24"/>
      <c r="G17" s="17"/>
      <c r="H17" s="17"/>
      <c r="I17" s="20"/>
      <c r="J17" s="24">
        <v>19.5</v>
      </c>
      <c r="K17" s="17">
        <v>14.5</v>
      </c>
      <c r="L17" s="17">
        <v>13.6</v>
      </c>
      <c r="M17" s="20">
        <v>12.8</v>
      </c>
      <c r="N17" s="24">
        <v>18.3</v>
      </c>
      <c r="O17" s="17">
        <v>13.6</v>
      </c>
      <c r="P17" s="17">
        <v>12.7</v>
      </c>
      <c r="Q17" s="20">
        <v>12</v>
      </c>
    </row>
    <row r="18" spans="1:17" x14ac:dyDescent="0.25">
      <c r="A18" s="34" t="s">
        <v>106</v>
      </c>
      <c r="B18" s="36">
        <v>10</v>
      </c>
      <c r="C18" s="16">
        <v>11</v>
      </c>
      <c r="D18" s="38">
        <v>11.8</v>
      </c>
      <c r="E18" s="38">
        <v>7.6</v>
      </c>
      <c r="F18" s="24"/>
      <c r="G18" s="17"/>
      <c r="H18" s="17"/>
      <c r="I18" s="20"/>
      <c r="J18" s="24">
        <v>15.8</v>
      </c>
      <c r="K18" s="17">
        <v>11.7</v>
      </c>
      <c r="L18" s="17">
        <v>11</v>
      </c>
      <c r="M18" s="20">
        <v>10.8</v>
      </c>
      <c r="N18" s="24">
        <v>13.8</v>
      </c>
      <c r="O18" s="17">
        <v>10.199999999999999</v>
      </c>
      <c r="P18" s="17">
        <v>9.6</v>
      </c>
      <c r="Q18" s="20">
        <v>9</v>
      </c>
    </row>
    <row r="19" spans="1:17" x14ac:dyDescent="0.25">
      <c r="A19" s="34" t="s">
        <v>13</v>
      </c>
      <c r="B19" s="36">
        <v>10</v>
      </c>
      <c r="C19" s="16">
        <f>C18</f>
        <v>11</v>
      </c>
      <c r="D19" s="38">
        <f>D18</f>
        <v>11.8</v>
      </c>
      <c r="E19" s="38">
        <f>E18</f>
        <v>7.6</v>
      </c>
      <c r="F19" s="24" t="str">
        <f>IF(J16="A",HLOOKUP(B12,Tables!B81:E90,J17),IF(J16="B",HLOOKUP(B12,Tables!F81:I90,J17),IF(J16="C",HLOOKUP(B12,Tables!J68:M77,J17),IF(J16="D",HLOOKUP(B12,Tables!N68:Q77,J17),"NONE"))))</f>
        <v>NONE</v>
      </c>
      <c r="G19" s="17"/>
      <c r="H19" s="17"/>
      <c r="I19" s="20"/>
      <c r="J19" s="24">
        <v>9</v>
      </c>
      <c r="K19" s="17">
        <v>6.7</v>
      </c>
      <c r="L19" s="17">
        <v>6.3</v>
      </c>
      <c r="M19" s="20">
        <v>5.9</v>
      </c>
      <c r="N19" s="24">
        <v>6</v>
      </c>
      <c r="O19" s="17">
        <v>4.5</v>
      </c>
      <c r="P19" s="17">
        <v>4.2</v>
      </c>
      <c r="Q19" s="20">
        <v>3.9</v>
      </c>
    </row>
    <row r="20" spans="1:17" x14ac:dyDescent="0.25">
      <c r="A20" s="34" t="s">
        <v>17</v>
      </c>
      <c r="B20" s="36">
        <v>4.5999999999999996</v>
      </c>
      <c r="C20" s="16">
        <v>7</v>
      </c>
      <c r="D20" s="38">
        <v>7</v>
      </c>
      <c r="E20" s="38">
        <v>4.5</v>
      </c>
      <c r="F20" s="24"/>
      <c r="G20" s="17"/>
      <c r="H20" s="17"/>
      <c r="I20" s="20"/>
      <c r="J20" s="24"/>
      <c r="K20" s="17"/>
      <c r="L20" s="17"/>
      <c r="M20" s="20"/>
      <c r="N20" s="24"/>
      <c r="O20" s="16"/>
      <c r="P20" s="15"/>
      <c r="Q20" s="18"/>
    </row>
    <row r="21" spans="1:17" x14ac:dyDescent="0.25">
      <c r="A21" s="34" t="s">
        <v>14</v>
      </c>
      <c r="B21" s="36">
        <f>B20</f>
        <v>4.5999999999999996</v>
      </c>
      <c r="C21" s="16">
        <f>C20</f>
        <v>7</v>
      </c>
      <c r="D21" s="38">
        <f>D20</f>
        <v>7</v>
      </c>
      <c r="E21" s="38">
        <f>E20</f>
        <v>4.5</v>
      </c>
      <c r="F21" s="24"/>
      <c r="G21" s="17"/>
      <c r="H21" s="17"/>
      <c r="I21" s="20"/>
      <c r="J21" s="24"/>
      <c r="K21" s="17"/>
      <c r="L21" s="17"/>
      <c r="M21" s="20"/>
      <c r="N21" s="24"/>
      <c r="O21" s="16"/>
      <c r="P21" s="15"/>
      <c r="Q21" s="18"/>
    </row>
    <row r="22" spans="1:17" x14ac:dyDescent="0.25">
      <c r="A22" s="34" t="s">
        <v>15</v>
      </c>
      <c r="B22" s="36"/>
      <c r="C22" s="16"/>
      <c r="D22" s="38"/>
      <c r="E22" s="38"/>
      <c r="F22" s="24">
        <v>13</v>
      </c>
      <c r="G22" s="17">
        <v>14.3</v>
      </c>
      <c r="H22" s="17">
        <v>15.3</v>
      </c>
      <c r="I22" s="20">
        <v>9.9</v>
      </c>
      <c r="J22" s="24"/>
      <c r="K22" s="17"/>
      <c r="L22" s="17"/>
      <c r="M22" s="20"/>
      <c r="N22" s="24"/>
      <c r="O22" s="16"/>
      <c r="P22" s="15"/>
      <c r="Q22" s="18"/>
    </row>
    <row r="23" spans="1:17" x14ac:dyDescent="0.25">
      <c r="A23" s="34" t="s">
        <v>33</v>
      </c>
      <c r="B23" s="36"/>
      <c r="C23" s="16"/>
      <c r="D23" s="38"/>
      <c r="E23" s="38"/>
      <c r="F23" s="24">
        <v>7.3</v>
      </c>
      <c r="G23" s="17">
        <v>8</v>
      </c>
      <c r="H23" s="17">
        <v>8.6</v>
      </c>
      <c r="I23" s="20">
        <v>5.5</v>
      </c>
      <c r="J23" s="24"/>
      <c r="K23" s="17"/>
      <c r="L23" s="17"/>
      <c r="M23" s="20"/>
      <c r="N23" s="24"/>
      <c r="O23" s="16"/>
      <c r="P23" s="15"/>
      <c r="Q23" s="18"/>
    </row>
    <row r="24" spans="1:17" x14ac:dyDescent="0.25">
      <c r="A24" s="34" t="s">
        <v>16</v>
      </c>
      <c r="B24" s="36">
        <f>B17</f>
        <v>16.5</v>
      </c>
      <c r="C24" s="16">
        <f>C17</f>
        <v>16</v>
      </c>
      <c r="D24" s="38">
        <f>D17</f>
        <v>16.5</v>
      </c>
      <c r="E24" s="38">
        <f>E17</f>
        <v>10.6</v>
      </c>
      <c r="F24" s="24"/>
      <c r="G24" s="17"/>
      <c r="H24" s="17"/>
      <c r="I24" s="20"/>
      <c r="J24" s="24"/>
      <c r="K24" s="17"/>
      <c r="L24" s="17"/>
      <c r="M24" s="20"/>
      <c r="N24" s="24"/>
      <c r="O24" s="16"/>
      <c r="P24" s="15"/>
      <c r="Q24" s="18"/>
    </row>
    <row r="25" spans="1:17" ht="15.75" thickBot="1" x14ac:dyDescent="0.3">
      <c r="A25" s="35" t="s">
        <v>107</v>
      </c>
      <c r="B25" s="37">
        <f>B19</f>
        <v>10</v>
      </c>
      <c r="C25" s="26">
        <f>C19</f>
        <v>11</v>
      </c>
      <c r="D25" s="39">
        <f>D19</f>
        <v>11.8</v>
      </c>
      <c r="E25" s="39">
        <f>E19</f>
        <v>7.6</v>
      </c>
      <c r="F25" s="25"/>
      <c r="G25" s="22"/>
      <c r="H25" s="22"/>
      <c r="I25" s="23"/>
      <c r="J25" s="25"/>
      <c r="K25" s="22"/>
      <c r="L25" s="22"/>
      <c r="M25" s="23"/>
      <c r="N25" s="25"/>
      <c r="O25" s="26"/>
      <c r="P25" s="27"/>
      <c r="Q25" s="28"/>
    </row>
    <row r="27" spans="1:17" ht="19.5" thickBot="1" x14ac:dyDescent="0.35">
      <c r="A27" s="136" t="s">
        <v>116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</row>
    <row r="28" spans="1:17" x14ac:dyDescent="0.25">
      <c r="A28" s="32" t="s">
        <v>113</v>
      </c>
      <c r="B28" s="137" t="s">
        <v>109</v>
      </c>
      <c r="C28" s="138"/>
      <c r="D28" s="138"/>
      <c r="E28" s="139"/>
      <c r="F28" s="137" t="s">
        <v>110</v>
      </c>
      <c r="G28" s="138"/>
      <c r="H28" s="138"/>
      <c r="I28" s="139"/>
      <c r="J28" s="137" t="s">
        <v>111</v>
      </c>
      <c r="K28" s="138"/>
      <c r="L28" s="138"/>
      <c r="M28" s="139"/>
      <c r="N28" s="137" t="s">
        <v>112</v>
      </c>
      <c r="O28" s="138"/>
      <c r="P28" s="138"/>
      <c r="Q28" s="139"/>
    </row>
    <row r="29" spans="1:17" x14ac:dyDescent="0.25">
      <c r="A29" s="33" t="s">
        <v>4</v>
      </c>
      <c r="B29" s="29" t="s">
        <v>9</v>
      </c>
      <c r="C29" s="30" t="s">
        <v>10</v>
      </c>
      <c r="D29" s="30" t="s">
        <v>11</v>
      </c>
      <c r="E29" s="31" t="s">
        <v>12</v>
      </c>
      <c r="F29" s="29" t="s">
        <v>9</v>
      </c>
      <c r="G29" s="30" t="s">
        <v>10</v>
      </c>
      <c r="H29" s="30" t="s">
        <v>11</v>
      </c>
      <c r="I29" s="31" t="s">
        <v>12</v>
      </c>
      <c r="J29" s="29" t="s">
        <v>9</v>
      </c>
      <c r="K29" s="30" t="s">
        <v>10</v>
      </c>
      <c r="L29" s="30" t="s">
        <v>11</v>
      </c>
      <c r="M29" s="31" t="s">
        <v>12</v>
      </c>
      <c r="N29" s="29" t="s">
        <v>9</v>
      </c>
      <c r="O29" s="30" t="s">
        <v>10</v>
      </c>
      <c r="P29" s="30" t="s">
        <v>11</v>
      </c>
      <c r="Q29" s="31" t="s">
        <v>12</v>
      </c>
    </row>
    <row r="30" spans="1:17" x14ac:dyDescent="0.25">
      <c r="A30" s="34" t="s">
        <v>105</v>
      </c>
      <c r="B30" s="19">
        <v>1.9</v>
      </c>
      <c r="C30" s="16">
        <v>1.6</v>
      </c>
      <c r="D30" s="16">
        <v>1.5</v>
      </c>
      <c r="E30" s="40">
        <v>1.3</v>
      </c>
      <c r="F30" s="24"/>
      <c r="G30" s="17"/>
      <c r="H30" s="17"/>
      <c r="I30" s="20"/>
      <c r="J30" s="24">
        <v>1.5</v>
      </c>
      <c r="K30" s="17">
        <v>1.2</v>
      </c>
      <c r="L30" s="17">
        <v>1.2</v>
      </c>
      <c r="M30" s="20">
        <v>1</v>
      </c>
      <c r="N30" s="24">
        <v>1.5</v>
      </c>
      <c r="O30" s="17">
        <v>1.2</v>
      </c>
      <c r="P30" s="17">
        <v>1.2</v>
      </c>
      <c r="Q30" s="20">
        <v>1</v>
      </c>
    </row>
    <row r="31" spans="1:17" x14ac:dyDescent="0.25">
      <c r="A31" s="34" t="s">
        <v>106</v>
      </c>
      <c r="B31" s="19">
        <v>1.9</v>
      </c>
      <c r="C31" s="16">
        <v>1.6</v>
      </c>
      <c r="D31" s="16">
        <v>1.5</v>
      </c>
      <c r="E31" s="40">
        <v>1.3</v>
      </c>
      <c r="F31" s="24"/>
      <c r="G31" s="17"/>
      <c r="H31" s="17"/>
      <c r="I31" s="20"/>
      <c r="J31" s="24">
        <v>1.5</v>
      </c>
      <c r="K31" s="17">
        <v>1.2</v>
      </c>
      <c r="L31" s="17">
        <v>1.2</v>
      </c>
      <c r="M31" s="20">
        <v>1</v>
      </c>
      <c r="N31" s="24">
        <v>1.5</v>
      </c>
      <c r="O31" s="17">
        <v>1.2</v>
      </c>
      <c r="P31" s="17">
        <v>1.2</v>
      </c>
      <c r="Q31" s="20">
        <v>1</v>
      </c>
    </row>
    <row r="32" spans="1:17" x14ac:dyDescent="0.25">
      <c r="A32" s="34" t="s">
        <v>13</v>
      </c>
      <c r="B32" s="19">
        <v>1.9</v>
      </c>
      <c r="C32" s="16">
        <v>1.6</v>
      </c>
      <c r="D32" s="16">
        <v>1.5</v>
      </c>
      <c r="E32" s="40">
        <v>1.3</v>
      </c>
      <c r="F32" s="24"/>
      <c r="G32" s="17"/>
      <c r="H32" s="17"/>
      <c r="I32" s="20"/>
      <c r="J32" s="24">
        <v>1.5</v>
      </c>
      <c r="K32" s="17">
        <v>1.2</v>
      </c>
      <c r="L32" s="17">
        <v>1.2</v>
      </c>
      <c r="M32" s="20">
        <v>1</v>
      </c>
      <c r="N32" s="24">
        <v>1.5</v>
      </c>
      <c r="O32" s="17">
        <v>1.2</v>
      </c>
      <c r="P32" s="17">
        <v>1.2</v>
      </c>
      <c r="Q32" s="20">
        <v>1</v>
      </c>
    </row>
    <row r="33" spans="1:17" x14ac:dyDescent="0.25">
      <c r="A33" s="34" t="s">
        <v>17</v>
      </c>
      <c r="B33" s="19">
        <v>1.9</v>
      </c>
      <c r="C33" s="16">
        <v>1.6</v>
      </c>
      <c r="D33" s="16">
        <v>1.5</v>
      </c>
      <c r="E33" s="40">
        <v>1.3</v>
      </c>
      <c r="F33" s="24"/>
      <c r="G33" s="17"/>
      <c r="H33" s="17"/>
      <c r="I33" s="20"/>
      <c r="J33" s="24"/>
      <c r="K33" s="17"/>
      <c r="L33" s="17"/>
      <c r="M33" s="20"/>
      <c r="N33" s="24"/>
      <c r="O33" s="16"/>
      <c r="P33" s="15"/>
      <c r="Q33" s="18"/>
    </row>
    <row r="34" spans="1:17" x14ac:dyDescent="0.25">
      <c r="A34" s="34" t="s">
        <v>14</v>
      </c>
      <c r="B34" s="19">
        <v>1.9</v>
      </c>
      <c r="C34" s="16">
        <v>1.6</v>
      </c>
      <c r="D34" s="16">
        <v>1.5</v>
      </c>
      <c r="E34" s="40">
        <v>1.3</v>
      </c>
      <c r="F34" s="24"/>
      <c r="G34" s="17"/>
      <c r="H34" s="17"/>
      <c r="I34" s="20"/>
      <c r="J34" s="24"/>
      <c r="K34" s="17"/>
      <c r="L34" s="17"/>
      <c r="M34" s="20"/>
      <c r="N34" s="24"/>
      <c r="O34" s="16"/>
      <c r="P34" s="15"/>
      <c r="Q34" s="18"/>
    </row>
    <row r="35" spans="1:17" x14ac:dyDescent="0.25">
      <c r="A35" s="34" t="s">
        <v>15</v>
      </c>
      <c r="B35" s="19"/>
      <c r="C35" s="16"/>
      <c r="D35" s="16"/>
      <c r="E35" s="40"/>
      <c r="F35" s="24">
        <v>3.2</v>
      </c>
      <c r="G35" s="17">
        <v>2.7</v>
      </c>
      <c r="H35" s="17">
        <v>2.6</v>
      </c>
      <c r="I35" s="20">
        <v>2.2000000000000002</v>
      </c>
      <c r="J35" s="24"/>
      <c r="K35" s="17"/>
      <c r="L35" s="17"/>
      <c r="M35" s="20"/>
      <c r="N35" s="24"/>
      <c r="O35" s="16"/>
      <c r="P35" s="15"/>
      <c r="Q35" s="18"/>
    </row>
    <row r="36" spans="1:17" x14ac:dyDescent="0.25">
      <c r="A36" s="34" t="s">
        <v>33</v>
      </c>
      <c r="B36" s="19"/>
      <c r="C36" s="16"/>
      <c r="D36" s="16"/>
      <c r="E36" s="40"/>
      <c r="F36" s="24">
        <v>3.2</v>
      </c>
      <c r="G36" s="17">
        <v>2.7</v>
      </c>
      <c r="H36" s="17">
        <v>2.6</v>
      </c>
      <c r="I36" s="20">
        <v>2.2000000000000002</v>
      </c>
      <c r="J36" s="24"/>
      <c r="K36" s="17"/>
      <c r="L36" s="17"/>
      <c r="M36" s="20"/>
      <c r="N36" s="24"/>
      <c r="O36" s="16"/>
      <c r="P36" s="15"/>
      <c r="Q36" s="18"/>
    </row>
    <row r="37" spans="1:17" x14ac:dyDescent="0.25">
      <c r="A37" s="34" t="s">
        <v>16</v>
      </c>
      <c r="B37" s="19">
        <v>1.9</v>
      </c>
      <c r="C37" s="16">
        <v>1.6</v>
      </c>
      <c r="D37" s="16">
        <v>1.5</v>
      </c>
      <c r="E37" s="40">
        <v>1.3</v>
      </c>
      <c r="F37" s="24"/>
      <c r="G37" s="17"/>
      <c r="H37" s="17"/>
      <c r="I37" s="20"/>
      <c r="J37" s="24"/>
      <c r="K37" s="17"/>
      <c r="L37" s="17"/>
      <c r="M37" s="20"/>
      <c r="N37" s="24"/>
      <c r="O37" s="16"/>
      <c r="P37" s="15"/>
      <c r="Q37" s="18"/>
    </row>
    <row r="38" spans="1:17" ht="15.75" thickBot="1" x14ac:dyDescent="0.3">
      <c r="A38" s="35" t="s">
        <v>107</v>
      </c>
      <c r="B38" s="21">
        <v>1.9</v>
      </c>
      <c r="C38" s="26">
        <v>1.6</v>
      </c>
      <c r="D38" s="26">
        <v>1.5</v>
      </c>
      <c r="E38" s="41">
        <v>1.3</v>
      </c>
      <c r="F38" s="25"/>
      <c r="G38" s="22"/>
      <c r="H38" s="22"/>
      <c r="I38" s="23"/>
      <c r="J38" s="25"/>
      <c r="K38" s="22"/>
      <c r="L38" s="22"/>
      <c r="M38" s="23"/>
      <c r="N38" s="25"/>
      <c r="O38" s="26"/>
      <c r="P38" s="27"/>
      <c r="Q38" s="28"/>
    </row>
    <row r="40" spans="1:17" ht="19.5" thickBot="1" x14ac:dyDescent="0.35">
      <c r="A40" s="136" t="s">
        <v>117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</row>
    <row r="41" spans="1:17" x14ac:dyDescent="0.25">
      <c r="A41" s="32" t="s">
        <v>113</v>
      </c>
      <c r="B41" s="137" t="s">
        <v>109</v>
      </c>
      <c r="C41" s="138"/>
      <c r="D41" s="138"/>
      <c r="E41" s="139"/>
      <c r="F41" s="137" t="s">
        <v>110</v>
      </c>
      <c r="G41" s="138"/>
      <c r="H41" s="138"/>
      <c r="I41" s="139"/>
      <c r="J41" s="137" t="s">
        <v>111</v>
      </c>
      <c r="K41" s="138"/>
      <c r="L41" s="138"/>
      <c r="M41" s="139"/>
      <c r="N41" s="137" t="s">
        <v>112</v>
      </c>
      <c r="O41" s="138"/>
      <c r="P41" s="138"/>
      <c r="Q41" s="139"/>
    </row>
    <row r="42" spans="1:17" x14ac:dyDescent="0.25">
      <c r="A42" s="33" t="s">
        <v>4</v>
      </c>
      <c r="B42" s="29" t="s">
        <v>9</v>
      </c>
      <c r="C42" s="30" t="s">
        <v>10</v>
      </c>
      <c r="D42" s="30" t="s">
        <v>11</v>
      </c>
      <c r="E42" s="31" t="s">
        <v>12</v>
      </c>
      <c r="F42" s="29" t="s">
        <v>9</v>
      </c>
      <c r="G42" s="30" t="s">
        <v>10</v>
      </c>
      <c r="H42" s="30" t="s">
        <v>11</v>
      </c>
      <c r="I42" s="31" t="s">
        <v>12</v>
      </c>
      <c r="J42" s="29" t="s">
        <v>9</v>
      </c>
      <c r="K42" s="30" t="s">
        <v>10</v>
      </c>
      <c r="L42" s="30" t="s">
        <v>11</v>
      </c>
      <c r="M42" s="31" t="s">
        <v>12</v>
      </c>
      <c r="N42" s="29" t="s">
        <v>9</v>
      </c>
      <c r="O42" s="30" t="s">
        <v>10</v>
      </c>
      <c r="P42" s="30" t="s">
        <v>11</v>
      </c>
      <c r="Q42" s="31" t="s">
        <v>12</v>
      </c>
    </row>
    <row r="43" spans="1:17" x14ac:dyDescent="0.25">
      <c r="A43" s="34" t="s">
        <v>105</v>
      </c>
      <c r="B43" s="19">
        <v>19</v>
      </c>
      <c r="C43" s="16">
        <v>17.600000000000001</v>
      </c>
      <c r="D43" s="16">
        <v>14.5</v>
      </c>
      <c r="E43" s="40">
        <v>13</v>
      </c>
      <c r="F43" s="24"/>
      <c r="G43" s="17"/>
      <c r="H43" s="17"/>
      <c r="I43" s="20"/>
      <c r="J43" s="24">
        <v>13.2</v>
      </c>
      <c r="K43" s="17">
        <v>10.8</v>
      </c>
      <c r="L43" s="17">
        <v>9.5</v>
      </c>
      <c r="M43" s="20">
        <v>7.2</v>
      </c>
      <c r="N43" s="24">
        <v>13.8</v>
      </c>
      <c r="O43" s="17">
        <v>11.3</v>
      </c>
      <c r="P43" s="17">
        <v>9.9</v>
      </c>
      <c r="Q43" s="20">
        <v>7.5</v>
      </c>
    </row>
    <row r="44" spans="1:17" x14ac:dyDescent="0.25">
      <c r="A44" s="34" t="s">
        <v>106</v>
      </c>
      <c r="B44" s="19">
        <v>14</v>
      </c>
      <c r="C44" s="16">
        <v>14.8</v>
      </c>
      <c r="D44" s="16">
        <v>11.5</v>
      </c>
      <c r="E44" s="40">
        <v>10.4</v>
      </c>
      <c r="F44" s="24"/>
      <c r="G44" s="17"/>
      <c r="H44" s="17"/>
      <c r="I44" s="20"/>
      <c r="J44" s="24">
        <v>11</v>
      </c>
      <c r="K44" s="17">
        <v>9</v>
      </c>
      <c r="L44" s="17">
        <v>7.9</v>
      </c>
      <c r="M44" s="20">
        <v>6</v>
      </c>
      <c r="N44" s="24">
        <v>12.2</v>
      </c>
      <c r="O44" s="17">
        <v>10</v>
      </c>
      <c r="P44" s="17">
        <v>8.6999999999999993</v>
      </c>
      <c r="Q44" s="20">
        <v>6.7</v>
      </c>
    </row>
    <row r="45" spans="1:17" x14ac:dyDescent="0.25">
      <c r="A45" s="34" t="s">
        <v>13</v>
      </c>
      <c r="B45" s="19">
        <f>B44</f>
        <v>14</v>
      </c>
      <c r="C45" s="16">
        <f>C44</f>
        <v>14.8</v>
      </c>
      <c r="D45" s="16">
        <v>11.5</v>
      </c>
      <c r="E45" s="40">
        <f>E44</f>
        <v>10.4</v>
      </c>
      <c r="F45" s="24"/>
      <c r="G45" s="17"/>
      <c r="H45" s="17"/>
      <c r="I45" s="20"/>
      <c r="J45" s="24">
        <v>7.2</v>
      </c>
      <c r="K45" s="17">
        <v>5.9</v>
      </c>
      <c r="L45" s="17">
        <v>5.2</v>
      </c>
      <c r="M45" s="20">
        <v>3.9</v>
      </c>
      <c r="N45" s="24">
        <v>7.5</v>
      </c>
      <c r="O45" s="17">
        <v>6.1</v>
      </c>
      <c r="P45" s="17">
        <v>5.4</v>
      </c>
      <c r="Q45" s="20">
        <v>4.0999999999999996</v>
      </c>
    </row>
    <row r="46" spans="1:17" x14ac:dyDescent="0.25">
      <c r="A46" s="34" t="s">
        <v>17</v>
      </c>
      <c r="B46" s="19">
        <v>7.3</v>
      </c>
      <c r="C46" s="16">
        <v>9.1999999999999993</v>
      </c>
      <c r="D46" s="16">
        <v>9</v>
      </c>
      <c r="E46" s="40">
        <v>5.2</v>
      </c>
      <c r="F46" s="24"/>
      <c r="G46" s="17"/>
      <c r="H46" s="17"/>
      <c r="I46" s="20"/>
      <c r="J46" s="24"/>
      <c r="K46" s="17"/>
      <c r="L46" s="17"/>
      <c r="M46" s="20"/>
      <c r="N46" s="24"/>
      <c r="O46" s="16"/>
      <c r="P46" s="15"/>
      <c r="Q46" s="18"/>
    </row>
    <row r="47" spans="1:17" x14ac:dyDescent="0.25">
      <c r="A47" s="34" t="s">
        <v>14</v>
      </c>
      <c r="B47" s="19">
        <f>B46</f>
        <v>7.3</v>
      </c>
      <c r="C47" s="16">
        <f>C46</f>
        <v>9.1999999999999993</v>
      </c>
      <c r="D47" s="16">
        <f>D46</f>
        <v>9</v>
      </c>
      <c r="E47" s="40">
        <f>E46</f>
        <v>5.2</v>
      </c>
      <c r="F47" s="24"/>
      <c r="G47" s="17"/>
      <c r="H47" s="17"/>
      <c r="I47" s="20"/>
      <c r="J47" s="24"/>
      <c r="K47" s="17"/>
      <c r="L47" s="17"/>
      <c r="M47" s="20"/>
      <c r="N47" s="24"/>
      <c r="O47" s="16"/>
      <c r="P47" s="15"/>
      <c r="Q47" s="18"/>
    </row>
    <row r="48" spans="1:17" x14ac:dyDescent="0.25">
      <c r="A48" s="34" t="s">
        <v>15</v>
      </c>
      <c r="B48" s="19"/>
      <c r="C48" s="16"/>
      <c r="D48" s="16"/>
      <c r="E48" s="40"/>
      <c r="F48" s="24">
        <v>16</v>
      </c>
      <c r="G48" s="17">
        <v>16.899999999999999</v>
      </c>
      <c r="H48" s="17">
        <v>13.1</v>
      </c>
      <c r="I48" s="20">
        <v>11.9</v>
      </c>
      <c r="J48" s="24"/>
      <c r="K48" s="17"/>
      <c r="L48" s="17"/>
      <c r="M48" s="20"/>
      <c r="N48" s="24"/>
      <c r="O48" s="16"/>
      <c r="P48" s="15"/>
      <c r="Q48" s="18"/>
    </row>
    <row r="49" spans="1:17" x14ac:dyDescent="0.25">
      <c r="A49" s="34" t="s">
        <v>33</v>
      </c>
      <c r="B49" s="19"/>
      <c r="C49" s="16"/>
      <c r="D49" s="16"/>
      <c r="E49" s="40"/>
      <c r="F49" s="24">
        <v>13.1</v>
      </c>
      <c r="G49" s="17">
        <v>13.9</v>
      </c>
      <c r="H49" s="17">
        <v>10.8</v>
      </c>
      <c r="I49" s="20">
        <v>9.8000000000000007</v>
      </c>
      <c r="J49" s="24"/>
      <c r="K49" s="17"/>
      <c r="L49" s="17"/>
      <c r="M49" s="20"/>
      <c r="N49" s="24"/>
      <c r="O49" s="16"/>
      <c r="P49" s="15"/>
      <c r="Q49" s="18"/>
    </row>
    <row r="50" spans="1:17" x14ac:dyDescent="0.25">
      <c r="A50" s="34" t="s">
        <v>16</v>
      </c>
      <c r="B50" s="19">
        <f>B43</f>
        <v>19</v>
      </c>
      <c r="C50" s="16">
        <f>C43</f>
        <v>17.600000000000001</v>
      </c>
      <c r="D50" s="16">
        <f>D43</f>
        <v>14.5</v>
      </c>
      <c r="E50" s="40">
        <f>E43</f>
        <v>13</v>
      </c>
      <c r="F50" s="24"/>
      <c r="G50" s="17"/>
      <c r="H50" s="17"/>
      <c r="I50" s="20"/>
      <c r="J50" s="24"/>
      <c r="K50" s="17"/>
      <c r="L50" s="17"/>
      <c r="M50" s="20"/>
      <c r="N50" s="24"/>
      <c r="O50" s="16"/>
      <c r="P50" s="15"/>
      <c r="Q50" s="18"/>
    </row>
    <row r="51" spans="1:17" ht="15.75" thickBot="1" x14ac:dyDescent="0.3">
      <c r="A51" s="35" t="s">
        <v>107</v>
      </c>
      <c r="B51" s="21">
        <f>B45</f>
        <v>14</v>
      </c>
      <c r="C51" s="26">
        <f>C45</f>
        <v>14.8</v>
      </c>
      <c r="D51" s="26">
        <f>D45</f>
        <v>11.5</v>
      </c>
      <c r="E51" s="41">
        <f>E45</f>
        <v>10.4</v>
      </c>
      <c r="F51" s="25"/>
      <c r="G51" s="22"/>
      <c r="H51" s="22"/>
      <c r="I51" s="23"/>
      <c r="J51" s="25"/>
      <c r="K51" s="22"/>
      <c r="L51" s="22"/>
      <c r="M51" s="23"/>
      <c r="N51" s="25"/>
      <c r="O51" s="26"/>
      <c r="P51" s="27"/>
      <c r="Q51" s="28"/>
    </row>
    <row r="53" spans="1:17" ht="19.5" thickBot="1" x14ac:dyDescent="0.35">
      <c r="A53" s="136" t="s">
        <v>119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</row>
    <row r="54" spans="1:17" x14ac:dyDescent="0.25">
      <c r="A54" s="32" t="s">
        <v>113</v>
      </c>
      <c r="B54" s="137" t="s">
        <v>109</v>
      </c>
      <c r="C54" s="138"/>
      <c r="D54" s="138"/>
      <c r="E54" s="139"/>
      <c r="F54" s="137" t="s">
        <v>110</v>
      </c>
      <c r="G54" s="138"/>
      <c r="H54" s="138"/>
      <c r="I54" s="139"/>
      <c r="J54" s="137" t="s">
        <v>111</v>
      </c>
      <c r="K54" s="138"/>
      <c r="L54" s="138"/>
      <c r="M54" s="139"/>
      <c r="N54" s="137" t="s">
        <v>112</v>
      </c>
      <c r="O54" s="138"/>
      <c r="P54" s="138"/>
      <c r="Q54" s="139"/>
    </row>
    <row r="55" spans="1:17" x14ac:dyDescent="0.25">
      <c r="A55" s="33" t="s">
        <v>4</v>
      </c>
      <c r="B55" s="29" t="s">
        <v>9</v>
      </c>
      <c r="C55" s="30" t="s">
        <v>10</v>
      </c>
      <c r="D55" s="30" t="s">
        <v>11</v>
      </c>
      <c r="E55" s="31" t="s">
        <v>12</v>
      </c>
      <c r="F55" s="29" t="s">
        <v>9</v>
      </c>
      <c r="G55" s="30" t="s">
        <v>10</v>
      </c>
      <c r="H55" s="30" t="s">
        <v>11</v>
      </c>
      <c r="I55" s="31" t="s">
        <v>12</v>
      </c>
      <c r="J55" s="29" t="s">
        <v>9</v>
      </c>
      <c r="K55" s="30" t="s">
        <v>10</v>
      </c>
      <c r="L55" s="30" t="s">
        <v>11</v>
      </c>
      <c r="M55" s="31" t="s">
        <v>12</v>
      </c>
      <c r="N55" s="29" t="s">
        <v>9</v>
      </c>
      <c r="O55" s="30" t="s">
        <v>10</v>
      </c>
      <c r="P55" s="30" t="s">
        <v>11</v>
      </c>
      <c r="Q55" s="31" t="s">
        <v>12</v>
      </c>
    </row>
    <row r="56" spans="1:17" x14ac:dyDescent="0.25">
      <c r="A56" s="34" t="s">
        <v>105</v>
      </c>
      <c r="B56" s="19">
        <v>7</v>
      </c>
      <c r="C56" s="16">
        <v>4.5999999999999996</v>
      </c>
      <c r="D56" s="16">
        <v>5.3</v>
      </c>
      <c r="E56" s="40">
        <v>3.5</v>
      </c>
      <c r="F56" s="24"/>
      <c r="G56" s="17"/>
      <c r="H56" s="17"/>
      <c r="I56" s="20"/>
      <c r="J56" s="19">
        <v>7</v>
      </c>
      <c r="K56" s="16">
        <v>4.5999999999999996</v>
      </c>
      <c r="L56" s="16">
        <v>5.3</v>
      </c>
      <c r="M56" s="40">
        <v>3.5</v>
      </c>
      <c r="N56" s="19">
        <v>7</v>
      </c>
      <c r="O56" s="16">
        <v>4.5999999999999996</v>
      </c>
      <c r="P56" s="16">
        <v>5.3</v>
      </c>
      <c r="Q56" s="40">
        <v>3.5</v>
      </c>
    </row>
    <row r="57" spans="1:17" x14ac:dyDescent="0.25">
      <c r="A57" s="34" t="s">
        <v>106</v>
      </c>
      <c r="B57" s="19">
        <v>7</v>
      </c>
      <c r="C57" s="16">
        <v>4.5999999999999996</v>
      </c>
      <c r="D57" s="16">
        <v>5.3</v>
      </c>
      <c r="E57" s="40">
        <v>3.5</v>
      </c>
      <c r="F57" s="24"/>
      <c r="G57" s="17"/>
      <c r="H57" s="17"/>
      <c r="I57" s="20"/>
      <c r="J57" s="19">
        <v>7</v>
      </c>
      <c r="K57" s="16">
        <v>4.5999999999999996</v>
      </c>
      <c r="L57" s="16">
        <v>5.3</v>
      </c>
      <c r="M57" s="40">
        <v>3.5</v>
      </c>
      <c r="N57" s="19">
        <v>7</v>
      </c>
      <c r="O57" s="16">
        <v>4.5999999999999996</v>
      </c>
      <c r="P57" s="16">
        <v>5.3</v>
      </c>
      <c r="Q57" s="40">
        <v>3.5</v>
      </c>
    </row>
    <row r="58" spans="1:17" x14ac:dyDescent="0.25">
      <c r="A58" s="34" t="s">
        <v>13</v>
      </c>
      <c r="B58" s="19">
        <v>7</v>
      </c>
      <c r="C58" s="16">
        <v>4.5999999999999996</v>
      </c>
      <c r="D58" s="16">
        <v>5.3</v>
      </c>
      <c r="E58" s="40">
        <v>3.5</v>
      </c>
      <c r="F58" s="24"/>
      <c r="G58" s="17"/>
      <c r="H58" s="17"/>
      <c r="I58" s="20"/>
      <c r="J58" s="19">
        <v>7</v>
      </c>
      <c r="K58" s="16">
        <v>4.5999999999999996</v>
      </c>
      <c r="L58" s="16">
        <v>5.3</v>
      </c>
      <c r="M58" s="40">
        <v>3.5</v>
      </c>
      <c r="N58" s="19">
        <v>7</v>
      </c>
      <c r="O58" s="16">
        <v>4.5999999999999996</v>
      </c>
      <c r="P58" s="16">
        <v>5.3</v>
      </c>
      <c r="Q58" s="40">
        <v>3.5</v>
      </c>
    </row>
    <row r="59" spans="1:17" x14ac:dyDescent="0.25">
      <c r="A59" s="34" t="s">
        <v>17</v>
      </c>
      <c r="B59" s="19">
        <v>7</v>
      </c>
      <c r="C59" s="16">
        <v>4.5999999999999996</v>
      </c>
      <c r="D59" s="16">
        <v>5.3</v>
      </c>
      <c r="E59" s="40">
        <v>3.5</v>
      </c>
      <c r="F59" s="24"/>
      <c r="G59" s="17"/>
      <c r="H59" s="17"/>
      <c r="I59" s="20"/>
      <c r="J59" s="24"/>
      <c r="K59" s="17"/>
      <c r="L59" s="17"/>
      <c r="M59" s="20"/>
      <c r="N59" s="24"/>
      <c r="O59" s="16"/>
      <c r="P59" s="15"/>
      <c r="Q59" s="18"/>
    </row>
    <row r="60" spans="1:17" x14ac:dyDescent="0.25">
      <c r="A60" s="34" t="s">
        <v>14</v>
      </c>
      <c r="B60" s="19">
        <v>7</v>
      </c>
      <c r="C60" s="16">
        <v>4.5999999999999996</v>
      </c>
      <c r="D60" s="16">
        <v>5.3</v>
      </c>
      <c r="E60" s="40">
        <v>3.5</v>
      </c>
      <c r="F60" s="24"/>
      <c r="G60" s="17"/>
      <c r="H60" s="17"/>
      <c r="I60" s="20"/>
      <c r="J60" s="24"/>
      <c r="K60" s="17"/>
      <c r="L60" s="17"/>
      <c r="M60" s="20"/>
      <c r="N60" s="24"/>
      <c r="O60" s="16"/>
      <c r="P60" s="15"/>
      <c r="Q60" s="18"/>
    </row>
    <row r="61" spans="1:17" x14ac:dyDescent="0.25">
      <c r="A61" s="34" t="s">
        <v>15</v>
      </c>
      <c r="B61" s="19"/>
      <c r="C61" s="16"/>
      <c r="D61" s="16"/>
      <c r="E61" s="40"/>
      <c r="F61" s="19">
        <v>7</v>
      </c>
      <c r="G61" s="16">
        <v>4.5999999999999996</v>
      </c>
      <c r="H61" s="16">
        <v>5.3</v>
      </c>
      <c r="I61" s="40">
        <v>3.5</v>
      </c>
      <c r="J61" s="24"/>
      <c r="K61" s="17"/>
      <c r="L61" s="17"/>
      <c r="M61" s="20"/>
      <c r="N61" s="24"/>
      <c r="O61" s="16"/>
      <c r="P61" s="15"/>
      <c r="Q61" s="18"/>
    </row>
    <row r="62" spans="1:17" x14ac:dyDescent="0.25">
      <c r="A62" s="34" t="s">
        <v>33</v>
      </c>
      <c r="B62" s="19"/>
      <c r="C62" s="16"/>
      <c r="D62" s="16"/>
      <c r="E62" s="40"/>
      <c r="F62" s="19">
        <v>7</v>
      </c>
      <c r="G62" s="16">
        <v>4.5999999999999996</v>
      </c>
      <c r="H62" s="16">
        <v>5.3</v>
      </c>
      <c r="I62" s="40">
        <v>3.5</v>
      </c>
      <c r="J62" s="24"/>
      <c r="K62" s="17"/>
      <c r="L62" s="17"/>
      <c r="M62" s="20"/>
      <c r="N62" s="24"/>
      <c r="O62" s="16"/>
      <c r="P62" s="15"/>
      <c r="Q62" s="18"/>
    </row>
    <row r="63" spans="1:17" x14ac:dyDescent="0.25">
      <c r="A63" s="34" t="s">
        <v>16</v>
      </c>
      <c r="B63" s="19">
        <v>7</v>
      </c>
      <c r="C63" s="16">
        <v>4.5999999999999996</v>
      </c>
      <c r="D63" s="16">
        <v>5.3</v>
      </c>
      <c r="E63" s="40">
        <v>3.5</v>
      </c>
      <c r="F63" s="24"/>
      <c r="G63" s="17"/>
      <c r="H63" s="17"/>
      <c r="I63" s="20"/>
      <c r="J63" s="24"/>
      <c r="K63" s="17"/>
      <c r="L63" s="17"/>
      <c r="M63" s="20"/>
      <c r="N63" s="24"/>
      <c r="O63" s="16"/>
      <c r="P63" s="15"/>
      <c r="Q63" s="18"/>
    </row>
    <row r="64" spans="1:17" ht="15.75" thickBot="1" x14ac:dyDescent="0.3">
      <c r="A64" s="35" t="s">
        <v>107</v>
      </c>
      <c r="B64" s="21">
        <v>7</v>
      </c>
      <c r="C64" s="26">
        <v>4.5999999999999996</v>
      </c>
      <c r="D64" s="26">
        <v>5.3</v>
      </c>
      <c r="E64" s="41">
        <v>3.5</v>
      </c>
      <c r="F64" s="25"/>
      <c r="G64" s="22"/>
      <c r="H64" s="22"/>
      <c r="I64" s="23"/>
      <c r="J64" s="25"/>
      <c r="K64" s="22"/>
      <c r="L64" s="22"/>
      <c r="M64" s="23"/>
      <c r="N64" s="25"/>
      <c r="O64" s="26"/>
      <c r="P64" s="27"/>
      <c r="Q64" s="28"/>
    </row>
    <row r="66" spans="1:17" ht="19.5" thickBot="1" x14ac:dyDescent="0.35">
      <c r="A66" s="136" t="s">
        <v>121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</row>
    <row r="67" spans="1:17" x14ac:dyDescent="0.25">
      <c r="A67" s="32" t="s">
        <v>120</v>
      </c>
      <c r="B67" s="137" t="s">
        <v>109</v>
      </c>
      <c r="C67" s="138"/>
      <c r="D67" s="138"/>
      <c r="E67" s="139"/>
      <c r="F67" s="137" t="s">
        <v>110</v>
      </c>
      <c r="G67" s="138"/>
      <c r="H67" s="138"/>
      <c r="I67" s="139"/>
      <c r="J67" s="137" t="s">
        <v>111</v>
      </c>
      <c r="K67" s="138"/>
      <c r="L67" s="138"/>
      <c r="M67" s="139"/>
      <c r="N67" s="137" t="s">
        <v>112</v>
      </c>
      <c r="O67" s="138"/>
      <c r="P67" s="138"/>
      <c r="Q67" s="139"/>
    </row>
    <row r="68" spans="1:17" x14ac:dyDescent="0.25">
      <c r="A68" s="33" t="s">
        <v>4</v>
      </c>
      <c r="B68" s="29" t="s">
        <v>9</v>
      </c>
      <c r="C68" s="30" t="s">
        <v>10</v>
      </c>
      <c r="D68" s="30" t="s">
        <v>11</v>
      </c>
      <c r="E68" s="31" t="s">
        <v>12</v>
      </c>
      <c r="F68" s="29" t="s">
        <v>9</v>
      </c>
      <c r="G68" s="30" t="s">
        <v>10</v>
      </c>
      <c r="H68" s="30" t="s">
        <v>11</v>
      </c>
      <c r="I68" s="31" t="s">
        <v>12</v>
      </c>
      <c r="J68" s="29" t="s">
        <v>9</v>
      </c>
      <c r="K68" s="30" t="s">
        <v>10</v>
      </c>
      <c r="L68" s="30" t="s">
        <v>11</v>
      </c>
      <c r="M68" s="31" t="s">
        <v>12</v>
      </c>
      <c r="N68" s="29" t="s">
        <v>9</v>
      </c>
      <c r="O68" s="30" t="s">
        <v>10</v>
      </c>
      <c r="P68" s="30" t="s">
        <v>11</v>
      </c>
      <c r="Q68" s="31" t="s">
        <v>12</v>
      </c>
    </row>
    <row r="69" spans="1:17" x14ac:dyDescent="0.25">
      <c r="A69" s="34" t="s">
        <v>105</v>
      </c>
      <c r="B69" s="19">
        <v>12500</v>
      </c>
      <c r="C69" s="16">
        <v>12000</v>
      </c>
      <c r="D69" s="16">
        <v>10500</v>
      </c>
      <c r="E69" s="40">
        <v>7500</v>
      </c>
      <c r="F69" s="24"/>
      <c r="G69" s="17"/>
      <c r="H69" s="17"/>
      <c r="I69" s="20"/>
      <c r="J69" s="19">
        <v>12000</v>
      </c>
      <c r="K69" s="16">
        <v>10000</v>
      </c>
      <c r="L69" s="16">
        <v>8500</v>
      </c>
      <c r="M69" s="40">
        <v>8000</v>
      </c>
      <c r="N69" s="19">
        <v>12000</v>
      </c>
      <c r="O69" s="16">
        <v>10000</v>
      </c>
      <c r="P69" s="16">
        <v>8500</v>
      </c>
      <c r="Q69" s="40">
        <v>8000</v>
      </c>
    </row>
    <row r="70" spans="1:17" x14ac:dyDescent="0.25">
      <c r="A70" s="34" t="s">
        <v>106</v>
      </c>
      <c r="B70" s="19">
        <v>11000</v>
      </c>
      <c r="C70" s="16">
        <v>11000</v>
      </c>
      <c r="D70" s="16">
        <v>9500</v>
      </c>
      <c r="E70" s="40">
        <v>7000</v>
      </c>
      <c r="F70" s="24"/>
      <c r="G70" s="17"/>
      <c r="H70" s="17"/>
      <c r="I70" s="20"/>
      <c r="J70" s="19">
        <v>12000</v>
      </c>
      <c r="K70" s="16">
        <v>10000</v>
      </c>
      <c r="L70" s="16">
        <v>8500</v>
      </c>
      <c r="M70" s="40">
        <v>8000</v>
      </c>
      <c r="N70" s="19">
        <v>10500</v>
      </c>
      <c r="O70" s="16">
        <v>9000</v>
      </c>
      <c r="P70" s="16">
        <v>7500</v>
      </c>
      <c r="Q70" s="40">
        <v>7000</v>
      </c>
    </row>
    <row r="71" spans="1:17" x14ac:dyDescent="0.25">
      <c r="A71" s="34" t="s">
        <v>13</v>
      </c>
      <c r="B71" s="19">
        <f>B70</f>
        <v>11000</v>
      </c>
      <c r="C71" s="16">
        <f t="shared" ref="C71:E71" si="0">C70</f>
        <v>11000</v>
      </c>
      <c r="D71" s="16">
        <f t="shared" si="0"/>
        <v>9500</v>
      </c>
      <c r="E71" s="40">
        <f t="shared" si="0"/>
        <v>7000</v>
      </c>
      <c r="F71" s="24"/>
      <c r="G71" s="17"/>
      <c r="H71" s="17"/>
      <c r="I71" s="20"/>
      <c r="J71" s="19">
        <v>9500</v>
      </c>
      <c r="K71" s="16">
        <v>8000</v>
      </c>
      <c r="L71" s="16">
        <v>6500</v>
      </c>
      <c r="M71" s="40">
        <v>6000</v>
      </c>
      <c r="N71" s="19">
        <v>9500</v>
      </c>
      <c r="O71" s="16">
        <v>8000</v>
      </c>
      <c r="P71" s="16">
        <v>6500</v>
      </c>
      <c r="Q71" s="40">
        <v>6000</v>
      </c>
    </row>
    <row r="72" spans="1:17" x14ac:dyDescent="0.25">
      <c r="A72" s="34" t="s">
        <v>17</v>
      </c>
      <c r="B72" s="19">
        <v>10000</v>
      </c>
      <c r="C72" s="16">
        <v>10000</v>
      </c>
      <c r="D72" s="16">
        <v>9000</v>
      </c>
      <c r="E72" s="40">
        <v>6500</v>
      </c>
      <c r="F72" s="24"/>
      <c r="G72" s="17"/>
      <c r="H72" s="17"/>
      <c r="I72" s="20"/>
      <c r="J72" s="24"/>
      <c r="K72" s="17"/>
      <c r="L72" s="17"/>
      <c r="M72" s="20"/>
      <c r="N72" s="24"/>
      <c r="O72" s="16"/>
      <c r="P72" s="15"/>
      <c r="Q72" s="18"/>
    </row>
    <row r="73" spans="1:17" x14ac:dyDescent="0.25">
      <c r="A73" s="34" t="s">
        <v>14</v>
      </c>
      <c r="B73" s="19">
        <f>B72</f>
        <v>10000</v>
      </c>
      <c r="C73" s="16">
        <f t="shared" ref="C73:E73" si="1">C72</f>
        <v>10000</v>
      </c>
      <c r="D73" s="16">
        <f t="shared" si="1"/>
        <v>9000</v>
      </c>
      <c r="E73" s="40">
        <f t="shared" si="1"/>
        <v>6500</v>
      </c>
      <c r="F73" s="24"/>
      <c r="G73" s="17"/>
      <c r="H73" s="17"/>
      <c r="I73" s="20"/>
      <c r="J73" s="24"/>
      <c r="K73" s="17"/>
      <c r="L73" s="17"/>
      <c r="M73" s="20"/>
      <c r="N73" s="24"/>
      <c r="O73" s="16"/>
      <c r="P73" s="15"/>
      <c r="Q73" s="18"/>
    </row>
    <row r="74" spans="1:17" x14ac:dyDescent="0.25">
      <c r="A74" s="34" t="s">
        <v>15</v>
      </c>
      <c r="B74" s="19"/>
      <c r="C74" s="16"/>
      <c r="D74" s="16"/>
      <c r="E74" s="40"/>
      <c r="F74" s="19">
        <v>10000</v>
      </c>
      <c r="G74" s="16">
        <v>10000</v>
      </c>
      <c r="H74" s="16">
        <v>9000</v>
      </c>
      <c r="I74" s="40">
        <v>6500</v>
      </c>
      <c r="J74" s="24"/>
      <c r="K74" s="17"/>
      <c r="L74" s="17"/>
      <c r="M74" s="20"/>
      <c r="N74" s="24"/>
      <c r="O74" s="16"/>
      <c r="P74" s="15"/>
      <c r="Q74" s="18"/>
    </row>
    <row r="75" spans="1:17" x14ac:dyDescent="0.25">
      <c r="A75" s="34" t="s">
        <v>33</v>
      </c>
      <c r="B75" s="19"/>
      <c r="C75" s="16"/>
      <c r="D75" s="16"/>
      <c r="E75" s="40"/>
      <c r="F75" s="19">
        <v>9000</v>
      </c>
      <c r="G75" s="16">
        <v>9000</v>
      </c>
      <c r="H75" s="16">
        <v>8000</v>
      </c>
      <c r="I75" s="40">
        <v>6000</v>
      </c>
      <c r="J75" s="24"/>
      <c r="K75" s="17"/>
      <c r="L75" s="17"/>
      <c r="M75" s="20"/>
      <c r="N75" s="24"/>
      <c r="O75" s="16"/>
      <c r="P75" s="15"/>
      <c r="Q75" s="18"/>
    </row>
    <row r="76" spans="1:17" x14ac:dyDescent="0.25">
      <c r="A76" s="34" t="s">
        <v>16</v>
      </c>
      <c r="B76" s="19">
        <f>B69</f>
        <v>12500</v>
      </c>
      <c r="C76" s="16">
        <f t="shared" ref="C76:E76" si="2">C69</f>
        <v>12000</v>
      </c>
      <c r="D76" s="16">
        <f t="shared" si="2"/>
        <v>10500</v>
      </c>
      <c r="E76" s="40">
        <f t="shared" si="2"/>
        <v>7500</v>
      </c>
      <c r="F76" s="24"/>
      <c r="G76" s="17"/>
      <c r="H76" s="17"/>
      <c r="I76" s="20"/>
      <c r="J76" s="24"/>
      <c r="K76" s="17"/>
      <c r="L76" s="17"/>
      <c r="M76" s="20"/>
      <c r="N76" s="24"/>
      <c r="O76" s="16"/>
      <c r="P76" s="15"/>
      <c r="Q76" s="18"/>
    </row>
    <row r="77" spans="1:17" ht="15.75" thickBot="1" x14ac:dyDescent="0.3">
      <c r="A77" s="35" t="s">
        <v>107</v>
      </c>
      <c r="B77" s="21">
        <f>B70</f>
        <v>11000</v>
      </c>
      <c r="C77" s="26">
        <f t="shared" ref="C77:E77" si="3">C70</f>
        <v>11000</v>
      </c>
      <c r="D77" s="26">
        <f t="shared" si="3"/>
        <v>9500</v>
      </c>
      <c r="E77" s="41">
        <f t="shared" si="3"/>
        <v>7000</v>
      </c>
      <c r="F77" s="25"/>
      <c r="G77" s="22"/>
      <c r="H77" s="22"/>
      <c r="I77" s="23"/>
      <c r="J77" s="25"/>
      <c r="K77" s="22"/>
      <c r="L77" s="22"/>
      <c r="M77" s="23"/>
      <c r="N77" s="25"/>
      <c r="O77" s="26"/>
      <c r="P77" s="27"/>
      <c r="Q77" s="28"/>
    </row>
    <row r="79" spans="1:17" ht="19.5" thickBot="1" x14ac:dyDescent="0.35">
      <c r="A79" s="136" t="s">
        <v>122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</row>
    <row r="80" spans="1:17" x14ac:dyDescent="0.25">
      <c r="A80" s="32" t="s">
        <v>120</v>
      </c>
      <c r="B80" s="137" t="s">
        <v>109</v>
      </c>
      <c r="C80" s="138"/>
      <c r="D80" s="138"/>
      <c r="E80" s="139"/>
      <c r="F80" s="137" t="s">
        <v>110</v>
      </c>
      <c r="G80" s="138"/>
      <c r="H80" s="138"/>
      <c r="I80" s="139"/>
      <c r="J80" s="137" t="s">
        <v>111</v>
      </c>
      <c r="K80" s="138"/>
      <c r="L80" s="138"/>
      <c r="M80" s="139"/>
      <c r="N80" s="137" t="s">
        <v>112</v>
      </c>
      <c r="O80" s="138"/>
      <c r="P80" s="138"/>
      <c r="Q80" s="139"/>
    </row>
    <row r="81" spans="1:17" x14ac:dyDescent="0.25">
      <c r="A81" s="33" t="s">
        <v>4</v>
      </c>
      <c r="B81" s="29" t="s">
        <v>9</v>
      </c>
      <c r="C81" s="30" t="s">
        <v>10</v>
      </c>
      <c r="D81" s="30" t="s">
        <v>11</v>
      </c>
      <c r="E81" s="31" t="s">
        <v>12</v>
      </c>
      <c r="F81" s="29" t="s">
        <v>9</v>
      </c>
      <c r="G81" s="30" t="s">
        <v>10</v>
      </c>
      <c r="H81" s="30" t="s">
        <v>11</v>
      </c>
      <c r="I81" s="31" t="s">
        <v>12</v>
      </c>
      <c r="J81" s="29" t="s">
        <v>9</v>
      </c>
      <c r="K81" s="30" t="s">
        <v>10</v>
      </c>
      <c r="L81" s="30" t="s">
        <v>11</v>
      </c>
      <c r="M81" s="31" t="s">
        <v>12</v>
      </c>
      <c r="N81" s="29" t="s">
        <v>9</v>
      </c>
      <c r="O81" s="30" t="s">
        <v>10</v>
      </c>
      <c r="P81" s="30" t="s">
        <v>11</v>
      </c>
      <c r="Q81" s="31" t="s">
        <v>12</v>
      </c>
    </row>
    <row r="82" spans="1:17" x14ac:dyDescent="0.25">
      <c r="A82" s="34" t="s">
        <v>105</v>
      </c>
      <c r="B82" s="19">
        <v>8500</v>
      </c>
      <c r="C82" s="16">
        <v>8500</v>
      </c>
      <c r="D82" s="16">
        <v>7500</v>
      </c>
      <c r="E82" s="40">
        <v>5500</v>
      </c>
      <c r="F82" s="24"/>
      <c r="G82" s="17"/>
      <c r="H82" s="17"/>
      <c r="I82" s="20"/>
      <c r="J82" s="19">
        <v>8000</v>
      </c>
      <c r="K82" s="16">
        <v>7000</v>
      </c>
      <c r="L82" s="16">
        <v>6000</v>
      </c>
      <c r="M82" s="40">
        <v>5500</v>
      </c>
      <c r="N82" s="19">
        <v>8000</v>
      </c>
      <c r="O82" s="16">
        <v>7000</v>
      </c>
      <c r="P82" s="16">
        <v>6000</v>
      </c>
      <c r="Q82" s="40">
        <v>5500</v>
      </c>
    </row>
    <row r="83" spans="1:17" x14ac:dyDescent="0.25">
      <c r="A83" s="34" t="s">
        <v>106</v>
      </c>
      <c r="B83" s="19">
        <v>7000</v>
      </c>
      <c r="C83" s="16">
        <v>7500</v>
      </c>
      <c r="D83" s="16">
        <v>6500</v>
      </c>
      <c r="E83" s="40">
        <v>5000</v>
      </c>
      <c r="F83" s="24"/>
      <c r="G83" s="17"/>
      <c r="H83" s="17"/>
      <c r="I83" s="20"/>
      <c r="J83" s="19">
        <v>8000</v>
      </c>
      <c r="K83" s="16">
        <v>7000</v>
      </c>
      <c r="L83" s="16">
        <v>6000</v>
      </c>
      <c r="M83" s="40">
        <v>5500</v>
      </c>
      <c r="N83" s="19">
        <v>6500</v>
      </c>
      <c r="O83" s="16">
        <v>6000</v>
      </c>
      <c r="P83" s="16">
        <v>5000</v>
      </c>
      <c r="Q83" s="40">
        <v>5000</v>
      </c>
    </row>
    <row r="84" spans="1:17" x14ac:dyDescent="0.25">
      <c r="A84" s="34" t="s">
        <v>13</v>
      </c>
      <c r="B84" s="19">
        <f>B83</f>
        <v>7000</v>
      </c>
      <c r="C84" s="16">
        <f t="shared" ref="C84" si="4">C83</f>
        <v>7500</v>
      </c>
      <c r="D84" s="16">
        <f t="shared" ref="D84" si="5">D83</f>
        <v>6500</v>
      </c>
      <c r="E84" s="40">
        <f t="shared" ref="E84" si="6">E83</f>
        <v>5000</v>
      </c>
      <c r="F84" s="24"/>
      <c r="G84" s="17"/>
      <c r="H84" s="17"/>
      <c r="I84" s="20"/>
      <c r="J84" s="19">
        <v>6000</v>
      </c>
      <c r="K84" s="16">
        <v>5500</v>
      </c>
      <c r="L84" s="16">
        <v>4500</v>
      </c>
      <c r="M84" s="40">
        <v>4000</v>
      </c>
      <c r="N84" s="19">
        <v>6000</v>
      </c>
      <c r="O84" s="16">
        <v>5500</v>
      </c>
      <c r="P84" s="16">
        <v>4500</v>
      </c>
      <c r="Q84" s="40">
        <v>4000</v>
      </c>
    </row>
    <row r="85" spans="1:17" x14ac:dyDescent="0.25">
      <c r="A85" s="34" t="s">
        <v>17</v>
      </c>
      <c r="B85" s="19">
        <v>5000</v>
      </c>
      <c r="C85" s="16">
        <v>6000</v>
      </c>
      <c r="D85" s="16">
        <v>5500</v>
      </c>
      <c r="E85" s="40">
        <v>4000</v>
      </c>
      <c r="F85" s="24"/>
      <c r="G85" s="17"/>
      <c r="H85" s="17"/>
      <c r="I85" s="20"/>
      <c r="J85" s="24"/>
      <c r="K85" s="17"/>
      <c r="L85" s="17"/>
      <c r="M85" s="20"/>
      <c r="N85" s="24"/>
      <c r="O85" s="16"/>
      <c r="P85" s="15"/>
      <c r="Q85" s="18"/>
    </row>
    <row r="86" spans="1:17" x14ac:dyDescent="0.25">
      <c r="A86" s="34" t="s">
        <v>14</v>
      </c>
      <c r="B86" s="19">
        <f>B85</f>
        <v>5000</v>
      </c>
      <c r="C86" s="16">
        <f t="shared" ref="C86" si="7">C85</f>
        <v>6000</v>
      </c>
      <c r="D86" s="16">
        <f t="shared" ref="D86" si="8">D85</f>
        <v>5500</v>
      </c>
      <c r="E86" s="40">
        <f t="shared" ref="E86" si="9">E85</f>
        <v>4000</v>
      </c>
      <c r="F86" s="24"/>
      <c r="G86" s="17"/>
      <c r="H86" s="17"/>
      <c r="I86" s="20"/>
      <c r="J86" s="24"/>
      <c r="K86" s="17"/>
      <c r="L86" s="17"/>
      <c r="M86" s="20"/>
      <c r="N86" s="24"/>
      <c r="O86" s="16"/>
      <c r="P86" s="15"/>
      <c r="Q86" s="18"/>
    </row>
    <row r="87" spans="1:17" x14ac:dyDescent="0.25">
      <c r="A87" s="34" t="s">
        <v>15</v>
      </c>
      <c r="B87" s="19"/>
      <c r="C87" s="16"/>
      <c r="D87" s="16"/>
      <c r="E87" s="40"/>
      <c r="F87" s="19">
        <v>5500</v>
      </c>
      <c r="G87" s="16">
        <v>6000</v>
      </c>
      <c r="H87" s="16">
        <v>5500</v>
      </c>
      <c r="I87" s="40">
        <v>4000</v>
      </c>
      <c r="J87" s="24"/>
      <c r="K87" s="17"/>
      <c r="L87" s="17"/>
      <c r="M87" s="20"/>
      <c r="N87" s="24"/>
      <c r="O87" s="16"/>
      <c r="P87" s="15"/>
      <c r="Q87" s="18"/>
    </row>
    <row r="88" spans="1:17" x14ac:dyDescent="0.25">
      <c r="A88" s="34" t="s">
        <v>33</v>
      </c>
      <c r="B88" s="19"/>
      <c r="C88" s="16"/>
      <c r="D88" s="16"/>
      <c r="E88" s="40"/>
      <c r="F88" s="19">
        <v>5000</v>
      </c>
      <c r="G88" s="16">
        <v>5500</v>
      </c>
      <c r="H88" s="16">
        <v>5000</v>
      </c>
      <c r="I88" s="40">
        <v>3500</v>
      </c>
      <c r="J88" s="24"/>
      <c r="K88" s="17"/>
      <c r="L88" s="17"/>
      <c r="M88" s="20"/>
      <c r="N88" s="24"/>
      <c r="O88" s="16"/>
      <c r="P88" s="15"/>
      <c r="Q88" s="18"/>
    </row>
    <row r="89" spans="1:17" x14ac:dyDescent="0.25">
      <c r="A89" s="34" t="s">
        <v>16</v>
      </c>
      <c r="B89" s="19">
        <f>B82</f>
        <v>8500</v>
      </c>
      <c r="C89" s="16">
        <f t="shared" ref="C89:E89" si="10">C82</f>
        <v>8500</v>
      </c>
      <c r="D89" s="16">
        <f t="shared" si="10"/>
        <v>7500</v>
      </c>
      <c r="E89" s="40">
        <f t="shared" si="10"/>
        <v>5500</v>
      </c>
      <c r="F89" s="24"/>
      <c r="G89" s="17"/>
      <c r="H89" s="17"/>
      <c r="I89" s="20"/>
      <c r="J89" s="24"/>
      <c r="K89" s="17"/>
      <c r="L89" s="17"/>
      <c r="M89" s="20"/>
      <c r="N89" s="24"/>
      <c r="O89" s="16"/>
      <c r="P89" s="15"/>
      <c r="Q89" s="18"/>
    </row>
    <row r="90" spans="1:17" ht="15.75" thickBot="1" x14ac:dyDescent="0.3">
      <c r="A90" s="35" t="s">
        <v>107</v>
      </c>
      <c r="B90" s="21">
        <f>B83</f>
        <v>7000</v>
      </c>
      <c r="C90" s="26">
        <f t="shared" ref="C90:E90" si="11">C83</f>
        <v>7500</v>
      </c>
      <c r="D90" s="26">
        <f t="shared" si="11"/>
        <v>6500</v>
      </c>
      <c r="E90" s="41">
        <f t="shared" si="11"/>
        <v>5000</v>
      </c>
      <c r="F90" s="25"/>
      <c r="G90" s="22"/>
      <c r="H90" s="22"/>
      <c r="I90" s="23"/>
      <c r="J90" s="25"/>
      <c r="K90" s="22"/>
      <c r="L90" s="22"/>
      <c r="M90" s="23"/>
      <c r="N90" s="25"/>
      <c r="O90" s="26"/>
      <c r="P90" s="27"/>
      <c r="Q90" s="28"/>
    </row>
    <row r="92" spans="1:17" ht="18.75" x14ac:dyDescent="0.3">
      <c r="A92" s="135" t="s">
        <v>132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97"/>
      <c r="M92" s="97"/>
      <c r="N92" s="97"/>
      <c r="O92" s="97"/>
      <c r="P92" s="97"/>
      <c r="Q92" s="97"/>
    </row>
    <row r="93" spans="1:17" ht="15.75" thickBot="1" x14ac:dyDescent="0.3">
      <c r="A93" s="130" t="s">
        <v>163</v>
      </c>
      <c r="B93" s="130"/>
      <c r="C93" s="131"/>
      <c r="D93" s="132" t="s">
        <v>164</v>
      </c>
      <c r="E93" s="130"/>
      <c r="F93" s="130"/>
      <c r="G93" s="133"/>
      <c r="H93" s="134" t="s">
        <v>165</v>
      </c>
      <c r="I93" s="130"/>
      <c r="J93" s="130"/>
      <c r="K93" s="130"/>
    </row>
    <row r="94" spans="1:17" x14ac:dyDescent="0.25">
      <c r="A94" s="88" t="s">
        <v>94</v>
      </c>
      <c r="B94" s="89" t="s">
        <v>132</v>
      </c>
      <c r="C94" s="90"/>
      <c r="D94" s="93" t="s">
        <v>94</v>
      </c>
      <c r="E94" s="89" t="s">
        <v>132</v>
      </c>
      <c r="F94" s="89"/>
      <c r="G94" s="94"/>
      <c r="H94" s="92" t="s">
        <v>94</v>
      </c>
      <c r="I94" s="89" t="s">
        <v>132</v>
      </c>
      <c r="J94" s="89"/>
      <c r="K94" s="89"/>
    </row>
    <row r="95" spans="1:17" x14ac:dyDescent="0.25">
      <c r="A95" s="15">
        <v>38</v>
      </c>
      <c r="B95" s="15">
        <v>1.7</v>
      </c>
      <c r="C95" s="91"/>
      <c r="D95" s="15">
        <v>38</v>
      </c>
      <c r="E95" s="15">
        <v>1.7</v>
      </c>
      <c r="F95" s="15"/>
      <c r="G95" s="18"/>
      <c r="H95" s="15">
        <v>38</v>
      </c>
      <c r="I95" s="15">
        <v>1.3</v>
      </c>
      <c r="J95" s="15"/>
      <c r="K95" s="15"/>
    </row>
    <row r="96" spans="1:17" x14ac:dyDescent="0.25">
      <c r="A96" s="15">
        <f>A95+1</f>
        <v>39</v>
      </c>
      <c r="B96" s="15">
        <v>1.7</v>
      </c>
      <c r="C96" s="91"/>
      <c r="D96" s="15">
        <f>D95+1</f>
        <v>39</v>
      </c>
      <c r="E96" s="15">
        <v>1.7</v>
      </c>
      <c r="F96" s="15"/>
      <c r="G96" s="18"/>
      <c r="H96" s="15">
        <f>H95+1</f>
        <v>39</v>
      </c>
      <c r="I96" s="15">
        <v>1.3</v>
      </c>
      <c r="J96" s="15"/>
      <c r="K96" s="15"/>
    </row>
    <row r="97" spans="1:11" x14ac:dyDescent="0.25">
      <c r="A97" s="15">
        <f t="shared" ref="A97:A160" si="12">A96+1</f>
        <v>40</v>
      </c>
      <c r="B97" s="15">
        <v>1.7</v>
      </c>
      <c r="C97" s="91"/>
      <c r="D97" s="15">
        <f t="shared" ref="D97:D160" si="13">D96+1</f>
        <v>40</v>
      </c>
      <c r="E97" s="15">
        <v>1.7</v>
      </c>
      <c r="F97" s="15"/>
      <c r="G97" s="18"/>
      <c r="H97" s="15">
        <f t="shared" ref="H97:H160" si="14">H96+1</f>
        <v>40</v>
      </c>
      <c r="I97" s="15">
        <v>1.3</v>
      </c>
      <c r="J97" s="15"/>
      <c r="K97" s="15"/>
    </row>
    <row r="98" spans="1:11" x14ac:dyDescent="0.25">
      <c r="A98" s="15">
        <f t="shared" si="12"/>
        <v>41</v>
      </c>
      <c r="B98" s="15">
        <v>1.7</v>
      </c>
      <c r="C98" s="91"/>
      <c r="D98" s="15">
        <f t="shared" si="13"/>
        <v>41</v>
      </c>
      <c r="E98" s="15">
        <v>1.7</v>
      </c>
      <c r="F98" s="15"/>
      <c r="G98" s="18"/>
      <c r="H98" s="15">
        <f t="shared" si="14"/>
        <v>41</v>
      </c>
      <c r="I98" s="15">
        <v>1.3</v>
      </c>
      <c r="J98" s="15"/>
      <c r="K98" s="15"/>
    </row>
    <row r="99" spans="1:11" x14ac:dyDescent="0.25">
      <c r="A99" s="15">
        <f t="shared" si="12"/>
        <v>42</v>
      </c>
      <c r="B99" s="15">
        <v>1.7</v>
      </c>
      <c r="C99" s="91"/>
      <c r="D99" s="15">
        <f t="shared" si="13"/>
        <v>42</v>
      </c>
      <c r="E99" s="15">
        <v>1.7</v>
      </c>
      <c r="F99" s="15"/>
      <c r="G99" s="18"/>
      <c r="H99" s="15">
        <f t="shared" si="14"/>
        <v>42</v>
      </c>
      <c r="I99" s="15">
        <v>1.3</v>
      </c>
      <c r="J99" s="15"/>
      <c r="K99" s="15"/>
    </row>
    <row r="100" spans="1:11" x14ac:dyDescent="0.25">
      <c r="A100" s="15">
        <f t="shared" si="12"/>
        <v>43</v>
      </c>
      <c r="B100" s="15">
        <v>1.7</v>
      </c>
      <c r="C100" s="91"/>
      <c r="D100" s="15">
        <f t="shared" si="13"/>
        <v>43</v>
      </c>
      <c r="E100" s="15">
        <v>1.7</v>
      </c>
      <c r="F100" s="15"/>
      <c r="G100" s="18"/>
      <c r="H100" s="15">
        <f t="shared" si="14"/>
        <v>43</v>
      </c>
      <c r="I100" s="15">
        <v>1.3</v>
      </c>
      <c r="J100" s="15"/>
      <c r="K100" s="15"/>
    </row>
    <row r="101" spans="1:11" x14ac:dyDescent="0.25">
      <c r="A101" s="15">
        <f t="shared" si="12"/>
        <v>44</v>
      </c>
      <c r="B101" s="15">
        <v>1.7</v>
      </c>
      <c r="C101" s="91"/>
      <c r="D101" s="15">
        <f t="shared" si="13"/>
        <v>44</v>
      </c>
      <c r="E101" s="15">
        <v>1.7</v>
      </c>
      <c r="F101" s="15"/>
      <c r="G101" s="18"/>
      <c r="H101" s="15">
        <f t="shared" si="14"/>
        <v>44</v>
      </c>
      <c r="I101" s="15">
        <v>1.3</v>
      </c>
      <c r="J101" s="15"/>
      <c r="K101" s="15"/>
    </row>
    <row r="102" spans="1:11" x14ac:dyDescent="0.25">
      <c r="A102" s="15">
        <f t="shared" si="12"/>
        <v>45</v>
      </c>
      <c r="B102" s="15">
        <v>1.7</v>
      </c>
      <c r="C102" s="91"/>
      <c r="D102" s="15">
        <f t="shared" si="13"/>
        <v>45</v>
      </c>
      <c r="E102" s="15">
        <v>1.7</v>
      </c>
      <c r="F102" s="15"/>
      <c r="G102" s="18"/>
      <c r="H102" s="15">
        <f t="shared" si="14"/>
        <v>45</v>
      </c>
      <c r="I102" s="15">
        <v>1.3</v>
      </c>
      <c r="J102" s="15"/>
      <c r="K102" s="15"/>
    </row>
    <row r="103" spans="1:11" x14ac:dyDescent="0.25">
      <c r="A103" s="15">
        <f t="shared" si="12"/>
        <v>46</v>
      </c>
      <c r="B103" s="15">
        <v>1.7</v>
      </c>
      <c r="C103" s="91"/>
      <c r="D103" s="15">
        <f t="shared" si="13"/>
        <v>46</v>
      </c>
      <c r="E103" s="15">
        <v>1.7</v>
      </c>
      <c r="F103" s="15"/>
      <c r="G103" s="18"/>
      <c r="H103" s="15">
        <f t="shared" si="14"/>
        <v>46</v>
      </c>
      <c r="I103" s="15">
        <v>1.3</v>
      </c>
      <c r="J103" s="15"/>
      <c r="K103" s="15"/>
    </row>
    <row r="104" spans="1:11" x14ac:dyDescent="0.25">
      <c r="A104" s="15">
        <f t="shared" si="12"/>
        <v>47</v>
      </c>
      <c r="B104" s="15">
        <v>1.7</v>
      </c>
      <c r="D104" s="15">
        <f t="shared" si="13"/>
        <v>47</v>
      </c>
      <c r="E104" s="15">
        <v>1.7</v>
      </c>
      <c r="H104" s="15">
        <f t="shared" si="14"/>
        <v>47</v>
      </c>
      <c r="I104" s="15">
        <v>1.3</v>
      </c>
    </row>
    <row r="105" spans="1:11" x14ac:dyDescent="0.25">
      <c r="A105" s="15">
        <f t="shared" si="12"/>
        <v>48</v>
      </c>
      <c r="B105" s="15">
        <v>1.7</v>
      </c>
      <c r="D105" s="15">
        <f t="shared" si="13"/>
        <v>48</v>
      </c>
      <c r="E105" s="15">
        <v>1.7</v>
      </c>
      <c r="H105" s="15">
        <f t="shared" si="14"/>
        <v>48</v>
      </c>
      <c r="I105" s="15">
        <v>1.3</v>
      </c>
    </row>
    <row r="106" spans="1:11" x14ac:dyDescent="0.25">
      <c r="A106" s="15">
        <f t="shared" si="12"/>
        <v>49</v>
      </c>
      <c r="B106" s="15">
        <v>1.7</v>
      </c>
      <c r="D106" s="15">
        <f t="shared" si="13"/>
        <v>49</v>
      </c>
      <c r="E106" s="15">
        <v>1.7</v>
      </c>
      <c r="H106" s="15">
        <f t="shared" si="14"/>
        <v>49</v>
      </c>
      <c r="I106" s="15">
        <v>1.3</v>
      </c>
    </row>
    <row r="107" spans="1:11" x14ac:dyDescent="0.25">
      <c r="A107" s="15">
        <f t="shared" si="12"/>
        <v>50</v>
      </c>
      <c r="B107" s="15">
        <v>1.7</v>
      </c>
      <c r="D107" s="15">
        <f t="shared" si="13"/>
        <v>50</v>
      </c>
      <c r="E107" s="15">
        <v>1.7</v>
      </c>
      <c r="H107" s="15">
        <f t="shared" si="14"/>
        <v>50</v>
      </c>
      <c r="I107" s="15">
        <v>1.3</v>
      </c>
    </row>
    <row r="108" spans="1:11" x14ac:dyDescent="0.25">
      <c r="A108" s="15">
        <f t="shared" si="12"/>
        <v>51</v>
      </c>
      <c r="B108" s="15">
        <v>1.7</v>
      </c>
      <c r="D108" s="15">
        <f t="shared" si="13"/>
        <v>51</v>
      </c>
      <c r="E108" s="15">
        <v>1.7</v>
      </c>
      <c r="H108" s="15">
        <f t="shared" si="14"/>
        <v>51</v>
      </c>
      <c r="I108" s="15">
        <v>1.3</v>
      </c>
    </row>
    <row r="109" spans="1:11" x14ac:dyDescent="0.25">
      <c r="A109" s="15">
        <f t="shared" si="12"/>
        <v>52</v>
      </c>
      <c r="B109" s="15">
        <v>1.7</v>
      </c>
      <c r="D109" s="15">
        <f t="shared" si="13"/>
        <v>52</v>
      </c>
      <c r="E109" s="15">
        <v>1.7</v>
      </c>
      <c r="H109" s="15">
        <f t="shared" si="14"/>
        <v>52</v>
      </c>
      <c r="I109" s="15">
        <v>1.3</v>
      </c>
    </row>
    <row r="110" spans="1:11" x14ac:dyDescent="0.25">
      <c r="A110" s="15">
        <f t="shared" si="12"/>
        <v>53</v>
      </c>
      <c r="B110" s="15">
        <v>1.7</v>
      </c>
      <c r="D110" s="15">
        <f t="shared" si="13"/>
        <v>53</v>
      </c>
      <c r="E110" s="15">
        <v>1.7</v>
      </c>
      <c r="H110" s="15">
        <f t="shared" si="14"/>
        <v>53</v>
      </c>
      <c r="I110" s="15">
        <v>1.3</v>
      </c>
    </row>
    <row r="111" spans="1:11" x14ac:dyDescent="0.25">
      <c r="A111" s="15">
        <f t="shared" si="12"/>
        <v>54</v>
      </c>
      <c r="B111" s="15">
        <v>1.7</v>
      </c>
      <c r="D111" s="15">
        <f t="shared" si="13"/>
        <v>54</v>
      </c>
      <c r="E111" s="15">
        <v>1.7</v>
      </c>
      <c r="H111" s="15">
        <f t="shared" si="14"/>
        <v>54</v>
      </c>
      <c r="I111" s="15">
        <v>1.3</v>
      </c>
    </row>
    <row r="112" spans="1:11" x14ac:dyDescent="0.25">
      <c r="A112" s="15">
        <f t="shared" si="12"/>
        <v>55</v>
      </c>
      <c r="B112" s="15">
        <v>1.7</v>
      </c>
      <c r="D112" s="15">
        <f t="shared" si="13"/>
        <v>55</v>
      </c>
      <c r="E112" s="15">
        <v>1.7</v>
      </c>
      <c r="H112" s="15">
        <f t="shared" si="14"/>
        <v>55</v>
      </c>
      <c r="I112" s="15">
        <v>1.3</v>
      </c>
    </row>
    <row r="113" spans="1:9" x14ac:dyDescent="0.25">
      <c r="A113" s="15">
        <f t="shared" si="12"/>
        <v>56</v>
      </c>
      <c r="B113" s="15">
        <v>1.7</v>
      </c>
      <c r="D113" s="15">
        <f t="shared" si="13"/>
        <v>56</v>
      </c>
      <c r="E113" s="15">
        <v>1.7</v>
      </c>
      <c r="H113" s="15">
        <f t="shared" si="14"/>
        <v>56</v>
      </c>
      <c r="I113" s="15">
        <v>1.3</v>
      </c>
    </row>
    <row r="114" spans="1:9" x14ac:dyDescent="0.25">
      <c r="A114" s="15">
        <f t="shared" si="12"/>
        <v>57</v>
      </c>
      <c r="B114" s="15">
        <v>1.7</v>
      </c>
      <c r="D114" s="15">
        <f t="shared" si="13"/>
        <v>57</v>
      </c>
      <c r="E114" s="15">
        <v>1.7</v>
      </c>
      <c r="H114" s="15">
        <f t="shared" si="14"/>
        <v>57</v>
      </c>
      <c r="I114" s="15">
        <v>1.3</v>
      </c>
    </row>
    <row r="115" spans="1:9" x14ac:dyDescent="0.25">
      <c r="A115" s="15">
        <f t="shared" si="12"/>
        <v>58</v>
      </c>
      <c r="B115" s="15">
        <v>1.7</v>
      </c>
      <c r="D115" s="15">
        <f t="shared" si="13"/>
        <v>58</v>
      </c>
      <c r="E115" s="15">
        <v>1.7</v>
      </c>
      <c r="H115" s="15">
        <f t="shared" si="14"/>
        <v>58</v>
      </c>
      <c r="I115" s="15">
        <v>1.3</v>
      </c>
    </row>
    <row r="116" spans="1:9" x14ac:dyDescent="0.25">
      <c r="A116" s="15">
        <f t="shared" si="12"/>
        <v>59</v>
      </c>
      <c r="B116" s="15">
        <v>1.7</v>
      </c>
      <c r="D116" s="15">
        <f t="shared" si="13"/>
        <v>59</v>
      </c>
      <c r="E116" s="15">
        <v>1.7</v>
      </c>
      <c r="H116" s="15">
        <f t="shared" si="14"/>
        <v>59</v>
      </c>
      <c r="I116" s="15">
        <v>1.3</v>
      </c>
    </row>
    <row r="117" spans="1:9" x14ac:dyDescent="0.25">
      <c r="A117" s="15">
        <f t="shared" si="12"/>
        <v>60</v>
      </c>
      <c r="B117" s="15">
        <v>1.7</v>
      </c>
      <c r="D117" s="15">
        <f t="shared" si="13"/>
        <v>60</v>
      </c>
      <c r="E117" s="15">
        <v>1.7</v>
      </c>
      <c r="H117" s="15">
        <f t="shared" si="14"/>
        <v>60</v>
      </c>
      <c r="I117" s="15">
        <v>1.3</v>
      </c>
    </row>
    <row r="118" spans="1:9" x14ac:dyDescent="0.25">
      <c r="A118" s="15">
        <f t="shared" si="12"/>
        <v>61</v>
      </c>
      <c r="B118" s="15">
        <v>1.7</v>
      </c>
      <c r="D118" s="15">
        <f t="shared" si="13"/>
        <v>61</v>
      </c>
      <c r="E118" s="15">
        <v>1.7</v>
      </c>
      <c r="H118" s="15">
        <f t="shared" si="14"/>
        <v>61</v>
      </c>
      <c r="I118" s="15">
        <v>1.3</v>
      </c>
    </row>
    <row r="119" spans="1:9" x14ac:dyDescent="0.25">
      <c r="A119" s="15">
        <f t="shared" si="12"/>
        <v>62</v>
      </c>
      <c r="B119" s="15">
        <v>1.7</v>
      </c>
      <c r="D119" s="15">
        <f t="shared" si="13"/>
        <v>62</v>
      </c>
      <c r="E119" s="15">
        <v>1.7</v>
      </c>
      <c r="H119" s="15">
        <f t="shared" si="14"/>
        <v>62</v>
      </c>
      <c r="I119" s="15">
        <v>1.3</v>
      </c>
    </row>
    <row r="120" spans="1:9" x14ac:dyDescent="0.25">
      <c r="A120" s="15">
        <f t="shared" si="12"/>
        <v>63</v>
      </c>
      <c r="B120" s="15">
        <v>1.7</v>
      </c>
      <c r="D120" s="15">
        <f t="shared" si="13"/>
        <v>63</v>
      </c>
      <c r="E120" s="15">
        <v>1.7</v>
      </c>
      <c r="H120" s="15">
        <f t="shared" si="14"/>
        <v>63</v>
      </c>
      <c r="I120" s="15">
        <v>1.3</v>
      </c>
    </row>
    <row r="121" spans="1:9" x14ac:dyDescent="0.25">
      <c r="A121" s="15">
        <f t="shared" si="12"/>
        <v>64</v>
      </c>
      <c r="B121" s="15">
        <v>1.7</v>
      </c>
      <c r="D121" s="15">
        <f t="shared" si="13"/>
        <v>64</v>
      </c>
      <c r="E121" s="15">
        <v>1.7</v>
      </c>
      <c r="H121" s="15">
        <f t="shared" si="14"/>
        <v>64</v>
      </c>
      <c r="I121" s="15">
        <v>1.3</v>
      </c>
    </row>
    <row r="122" spans="1:9" x14ac:dyDescent="0.25">
      <c r="A122" s="15">
        <f t="shared" si="12"/>
        <v>65</v>
      </c>
      <c r="B122" s="15">
        <v>1.7</v>
      </c>
      <c r="D122" s="15">
        <f t="shared" si="13"/>
        <v>65</v>
      </c>
      <c r="E122" s="15">
        <v>1.7</v>
      </c>
      <c r="H122" s="15">
        <f t="shared" si="14"/>
        <v>65</v>
      </c>
      <c r="I122" s="15">
        <v>1.3</v>
      </c>
    </row>
    <row r="123" spans="1:9" x14ac:dyDescent="0.25">
      <c r="A123" s="15">
        <f t="shared" si="12"/>
        <v>66</v>
      </c>
      <c r="B123" s="15">
        <v>1.7</v>
      </c>
      <c r="D123" s="15">
        <f t="shared" si="13"/>
        <v>66</v>
      </c>
      <c r="E123" s="15">
        <v>1.7</v>
      </c>
      <c r="H123" s="15">
        <f t="shared" si="14"/>
        <v>66</v>
      </c>
      <c r="I123" s="15">
        <v>1.3</v>
      </c>
    </row>
    <row r="124" spans="1:9" x14ac:dyDescent="0.25">
      <c r="A124" s="15">
        <f t="shared" si="12"/>
        <v>67</v>
      </c>
      <c r="B124" s="15">
        <v>1.7</v>
      </c>
      <c r="D124" s="15">
        <f t="shared" si="13"/>
        <v>67</v>
      </c>
      <c r="E124" s="15">
        <v>1.7</v>
      </c>
      <c r="H124" s="15">
        <f t="shared" si="14"/>
        <v>67</v>
      </c>
      <c r="I124" s="15">
        <v>1.3</v>
      </c>
    </row>
    <row r="125" spans="1:9" x14ac:dyDescent="0.25">
      <c r="A125" s="15">
        <f t="shared" si="12"/>
        <v>68</v>
      </c>
      <c r="B125" s="15">
        <v>1.7</v>
      </c>
      <c r="D125" s="15">
        <f t="shared" si="13"/>
        <v>68</v>
      </c>
      <c r="E125" s="15">
        <v>1.7</v>
      </c>
      <c r="H125" s="15">
        <f t="shared" si="14"/>
        <v>68</v>
      </c>
      <c r="I125" s="15">
        <v>1.3</v>
      </c>
    </row>
    <row r="126" spans="1:9" x14ac:dyDescent="0.25">
      <c r="A126" s="15">
        <f t="shared" si="12"/>
        <v>69</v>
      </c>
      <c r="B126" s="15">
        <v>1.7</v>
      </c>
      <c r="D126" s="15">
        <f t="shared" si="13"/>
        <v>69</v>
      </c>
      <c r="E126" s="15">
        <v>1.7</v>
      </c>
      <c r="H126" s="15">
        <f t="shared" si="14"/>
        <v>69</v>
      </c>
      <c r="I126" s="15">
        <v>1.3</v>
      </c>
    </row>
    <row r="127" spans="1:9" x14ac:dyDescent="0.25">
      <c r="A127" s="15">
        <f t="shared" si="12"/>
        <v>70</v>
      </c>
      <c r="B127" s="15">
        <v>1.7</v>
      </c>
      <c r="D127" s="15">
        <f t="shared" si="13"/>
        <v>70</v>
      </c>
      <c r="E127" s="15">
        <v>1.7</v>
      </c>
      <c r="H127" s="15">
        <f t="shared" si="14"/>
        <v>70</v>
      </c>
      <c r="I127" s="15">
        <v>1.3</v>
      </c>
    </row>
    <row r="128" spans="1:9" x14ac:dyDescent="0.25">
      <c r="A128" s="15">
        <f t="shared" si="12"/>
        <v>71</v>
      </c>
      <c r="B128" s="15">
        <v>1.7</v>
      </c>
      <c r="D128" s="15">
        <f t="shared" si="13"/>
        <v>71</v>
      </c>
      <c r="E128" s="15">
        <v>1.7</v>
      </c>
      <c r="H128" s="15">
        <f t="shared" si="14"/>
        <v>71</v>
      </c>
      <c r="I128" s="15">
        <v>1.3</v>
      </c>
    </row>
    <row r="129" spans="1:9" x14ac:dyDescent="0.25">
      <c r="A129" s="15">
        <f t="shared" si="12"/>
        <v>72</v>
      </c>
      <c r="B129" s="15">
        <v>1.7</v>
      </c>
      <c r="D129" s="15">
        <f t="shared" si="13"/>
        <v>72</v>
      </c>
      <c r="E129" s="15">
        <v>1.7</v>
      </c>
      <c r="H129" s="15">
        <f t="shared" si="14"/>
        <v>72</v>
      </c>
      <c r="I129" s="15">
        <v>1.3</v>
      </c>
    </row>
    <row r="130" spans="1:9" x14ac:dyDescent="0.25">
      <c r="A130" s="15">
        <f t="shared" si="12"/>
        <v>73</v>
      </c>
      <c r="B130" s="15">
        <v>1.7</v>
      </c>
      <c r="D130" s="15">
        <f t="shared" si="13"/>
        <v>73</v>
      </c>
      <c r="E130" s="15">
        <v>1.7</v>
      </c>
      <c r="H130" s="15">
        <f t="shared" si="14"/>
        <v>73</v>
      </c>
      <c r="I130" s="15">
        <v>1.3</v>
      </c>
    </row>
    <row r="131" spans="1:9" x14ac:dyDescent="0.25">
      <c r="A131" s="15">
        <f t="shared" si="12"/>
        <v>74</v>
      </c>
      <c r="B131" s="15">
        <v>1.7</v>
      </c>
      <c r="D131" s="15">
        <f t="shared" si="13"/>
        <v>74</v>
      </c>
      <c r="E131" s="15">
        <v>1.7</v>
      </c>
      <c r="H131" s="15">
        <f t="shared" si="14"/>
        <v>74</v>
      </c>
      <c r="I131" s="15">
        <v>1.3</v>
      </c>
    </row>
    <row r="132" spans="1:9" x14ac:dyDescent="0.25">
      <c r="A132" s="15">
        <f t="shared" si="12"/>
        <v>75</v>
      </c>
      <c r="B132" s="15">
        <v>1.7</v>
      </c>
      <c r="D132" s="15">
        <f t="shared" si="13"/>
        <v>75</v>
      </c>
      <c r="E132" s="15">
        <v>1.7</v>
      </c>
      <c r="H132" s="15">
        <f t="shared" si="14"/>
        <v>75</v>
      </c>
      <c r="I132" s="15">
        <v>1.3</v>
      </c>
    </row>
    <row r="133" spans="1:9" x14ac:dyDescent="0.25">
      <c r="A133" s="15">
        <f t="shared" si="12"/>
        <v>76</v>
      </c>
      <c r="B133" s="15">
        <v>1.7</v>
      </c>
      <c r="D133" s="15">
        <f t="shared" si="13"/>
        <v>76</v>
      </c>
      <c r="E133" s="15">
        <v>1.7</v>
      </c>
      <c r="H133" s="15">
        <f t="shared" si="14"/>
        <v>76</v>
      </c>
      <c r="I133" s="15">
        <v>1.3</v>
      </c>
    </row>
    <row r="134" spans="1:9" x14ac:dyDescent="0.25">
      <c r="A134" s="15">
        <f t="shared" si="12"/>
        <v>77</v>
      </c>
      <c r="B134" s="15">
        <v>1.7</v>
      </c>
      <c r="D134" s="15">
        <f t="shared" si="13"/>
        <v>77</v>
      </c>
      <c r="E134" s="15">
        <v>1.7</v>
      </c>
      <c r="H134" s="15">
        <f t="shared" si="14"/>
        <v>77</v>
      </c>
      <c r="I134" s="15">
        <v>1.3</v>
      </c>
    </row>
    <row r="135" spans="1:9" x14ac:dyDescent="0.25">
      <c r="A135" s="15">
        <f t="shared" si="12"/>
        <v>78</v>
      </c>
      <c r="B135" s="15">
        <v>1.7</v>
      </c>
      <c r="D135" s="15">
        <f t="shared" si="13"/>
        <v>78</v>
      </c>
      <c r="E135" s="15">
        <v>1.7</v>
      </c>
      <c r="H135" s="15">
        <f t="shared" si="14"/>
        <v>78</v>
      </c>
      <c r="I135" s="15">
        <v>1.3</v>
      </c>
    </row>
    <row r="136" spans="1:9" x14ac:dyDescent="0.25">
      <c r="A136" s="15">
        <f t="shared" si="12"/>
        <v>79</v>
      </c>
      <c r="B136" s="15">
        <v>1.7</v>
      </c>
      <c r="D136" s="15">
        <f t="shared" si="13"/>
        <v>79</v>
      </c>
      <c r="E136" s="15">
        <v>1.7</v>
      </c>
      <c r="H136" s="15">
        <f t="shared" si="14"/>
        <v>79</v>
      </c>
      <c r="I136" s="15">
        <v>1.3</v>
      </c>
    </row>
    <row r="137" spans="1:9" x14ac:dyDescent="0.25">
      <c r="A137" s="15">
        <f t="shared" si="12"/>
        <v>80</v>
      </c>
      <c r="B137" s="15">
        <v>1.7</v>
      </c>
      <c r="D137" s="15">
        <f t="shared" si="13"/>
        <v>80</v>
      </c>
      <c r="E137" s="15">
        <v>1.7</v>
      </c>
      <c r="H137" s="15">
        <f t="shared" si="14"/>
        <v>80</v>
      </c>
      <c r="I137" s="15">
        <v>1.3</v>
      </c>
    </row>
    <row r="138" spans="1:9" x14ac:dyDescent="0.25">
      <c r="A138" s="15">
        <f t="shared" si="12"/>
        <v>81</v>
      </c>
      <c r="B138" s="15">
        <v>1.7</v>
      </c>
      <c r="D138" s="15">
        <f t="shared" si="13"/>
        <v>81</v>
      </c>
      <c r="E138" s="15">
        <v>1.7</v>
      </c>
      <c r="H138" s="15">
        <f t="shared" si="14"/>
        <v>81</v>
      </c>
      <c r="I138" s="15">
        <v>1.3</v>
      </c>
    </row>
    <row r="139" spans="1:9" x14ac:dyDescent="0.25">
      <c r="A139" s="15">
        <f t="shared" si="12"/>
        <v>82</v>
      </c>
      <c r="B139" s="15">
        <v>1.7</v>
      </c>
      <c r="D139" s="15">
        <f t="shared" si="13"/>
        <v>82</v>
      </c>
      <c r="E139" s="15">
        <v>1.7</v>
      </c>
      <c r="H139" s="15">
        <f t="shared" si="14"/>
        <v>82</v>
      </c>
      <c r="I139" s="15">
        <v>1.3</v>
      </c>
    </row>
    <row r="140" spans="1:9" x14ac:dyDescent="0.25">
      <c r="A140" s="15">
        <f t="shared" si="12"/>
        <v>83</v>
      </c>
      <c r="B140" s="15">
        <v>1.7</v>
      </c>
      <c r="D140" s="15">
        <f t="shared" si="13"/>
        <v>83</v>
      </c>
      <c r="E140" s="15">
        <v>1.7</v>
      </c>
      <c r="H140" s="15">
        <f t="shared" si="14"/>
        <v>83</v>
      </c>
      <c r="I140" s="15">
        <v>1.3</v>
      </c>
    </row>
    <row r="141" spans="1:9" x14ac:dyDescent="0.25">
      <c r="A141" s="15">
        <f t="shared" si="12"/>
        <v>84</v>
      </c>
      <c r="B141" s="15">
        <v>1.7</v>
      </c>
      <c r="D141" s="15">
        <f t="shared" si="13"/>
        <v>84</v>
      </c>
      <c r="E141" s="15">
        <v>1.7</v>
      </c>
      <c r="H141" s="15">
        <f t="shared" si="14"/>
        <v>84</v>
      </c>
      <c r="I141" s="15">
        <v>1.3</v>
      </c>
    </row>
    <row r="142" spans="1:9" x14ac:dyDescent="0.25">
      <c r="A142" s="15">
        <f t="shared" si="12"/>
        <v>85</v>
      </c>
      <c r="B142" s="15">
        <v>1.7</v>
      </c>
      <c r="D142" s="15">
        <f t="shared" si="13"/>
        <v>85</v>
      </c>
      <c r="E142" s="15">
        <v>1.7</v>
      </c>
      <c r="H142" s="15">
        <f t="shared" si="14"/>
        <v>85</v>
      </c>
      <c r="I142" s="15">
        <v>1.3</v>
      </c>
    </row>
    <row r="143" spans="1:9" x14ac:dyDescent="0.25">
      <c r="A143" s="15">
        <f t="shared" si="12"/>
        <v>86</v>
      </c>
      <c r="B143" s="15">
        <v>1.7</v>
      </c>
      <c r="D143" s="15">
        <f t="shared" si="13"/>
        <v>86</v>
      </c>
      <c r="E143" s="15">
        <v>1.7</v>
      </c>
      <c r="H143" s="15">
        <f t="shared" si="14"/>
        <v>86</v>
      </c>
      <c r="I143" s="15">
        <v>1.3</v>
      </c>
    </row>
    <row r="144" spans="1:9" x14ac:dyDescent="0.25">
      <c r="A144" s="15">
        <f t="shared" si="12"/>
        <v>87</v>
      </c>
      <c r="B144" s="15">
        <v>1.7</v>
      </c>
      <c r="D144" s="15">
        <f t="shared" si="13"/>
        <v>87</v>
      </c>
      <c r="E144" s="15">
        <v>1.7</v>
      </c>
      <c r="H144" s="15">
        <f t="shared" si="14"/>
        <v>87</v>
      </c>
      <c r="I144" s="15">
        <v>1.3</v>
      </c>
    </row>
    <row r="145" spans="1:9" x14ac:dyDescent="0.25">
      <c r="A145" s="15">
        <f t="shared" si="12"/>
        <v>88</v>
      </c>
      <c r="B145" s="15">
        <v>1.7</v>
      </c>
      <c r="D145" s="15">
        <f t="shared" si="13"/>
        <v>88</v>
      </c>
      <c r="E145" s="15">
        <v>1.7</v>
      </c>
      <c r="H145" s="15">
        <f t="shared" si="14"/>
        <v>88</v>
      </c>
      <c r="I145" s="15">
        <v>1.3</v>
      </c>
    </row>
    <row r="146" spans="1:9" x14ac:dyDescent="0.25">
      <c r="A146" s="15">
        <f t="shared" si="12"/>
        <v>89</v>
      </c>
      <c r="B146" s="15">
        <v>1.7</v>
      </c>
      <c r="D146" s="15">
        <f t="shared" si="13"/>
        <v>89</v>
      </c>
      <c r="E146" s="15">
        <v>1.7</v>
      </c>
      <c r="H146" s="15">
        <f t="shared" si="14"/>
        <v>89</v>
      </c>
      <c r="I146" s="15">
        <v>1.3</v>
      </c>
    </row>
    <row r="147" spans="1:9" x14ac:dyDescent="0.25">
      <c r="A147" s="15">
        <f t="shared" si="12"/>
        <v>90</v>
      </c>
      <c r="B147" s="96">
        <v>1.5</v>
      </c>
      <c r="D147" s="15">
        <f t="shared" si="13"/>
        <v>90</v>
      </c>
      <c r="E147" s="96">
        <v>1.6</v>
      </c>
      <c r="H147" s="15">
        <f t="shared" si="14"/>
        <v>90</v>
      </c>
      <c r="I147" s="15">
        <v>1.3</v>
      </c>
    </row>
    <row r="148" spans="1:9" x14ac:dyDescent="0.25">
      <c r="A148" s="15">
        <f t="shared" si="12"/>
        <v>91</v>
      </c>
      <c r="B148" s="96">
        <v>1.5</v>
      </c>
      <c r="D148" s="15">
        <f t="shared" si="13"/>
        <v>91</v>
      </c>
      <c r="E148" s="96">
        <v>1.6</v>
      </c>
      <c r="H148" s="15">
        <f t="shared" si="14"/>
        <v>91</v>
      </c>
      <c r="I148" s="15">
        <v>1.3</v>
      </c>
    </row>
    <row r="149" spans="1:9" x14ac:dyDescent="0.25">
      <c r="A149" s="15">
        <f t="shared" si="12"/>
        <v>92</v>
      </c>
      <c r="B149" s="96">
        <v>1.5</v>
      </c>
      <c r="D149" s="15">
        <f t="shared" si="13"/>
        <v>92</v>
      </c>
      <c r="E149" s="96">
        <v>1.6</v>
      </c>
      <c r="H149" s="15">
        <f t="shared" si="14"/>
        <v>92</v>
      </c>
      <c r="I149" s="15">
        <v>1.3</v>
      </c>
    </row>
    <row r="150" spans="1:9" x14ac:dyDescent="0.25">
      <c r="A150" s="15">
        <f t="shared" si="12"/>
        <v>93</v>
      </c>
      <c r="B150" s="96">
        <v>1.5</v>
      </c>
      <c r="D150" s="15">
        <f t="shared" si="13"/>
        <v>93</v>
      </c>
      <c r="E150" s="96">
        <v>1.6</v>
      </c>
      <c r="H150" s="15">
        <f t="shared" si="14"/>
        <v>93</v>
      </c>
      <c r="I150" s="15">
        <v>1.3</v>
      </c>
    </row>
    <row r="151" spans="1:9" x14ac:dyDescent="0.25">
      <c r="A151" s="15">
        <f t="shared" si="12"/>
        <v>94</v>
      </c>
      <c r="B151" s="96">
        <v>1.5</v>
      </c>
      <c r="D151" s="15">
        <f t="shared" si="13"/>
        <v>94</v>
      </c>
      <c r="E151" s="96">
        <v>1.6</v>
      </c>
      <c r="H151" s="15">
        <f t="shared" si="14"/>
        <v>94</v>
      </c>
      <c r="I151" s="15">
        <v>1.3</v>
      </c>
    </row>
    <row r="152" spans="1:9" x14ac:dyDescent="0.25">
      <c r="A152" s="15">
        <f t="shared" si="12"/>
        <v>95</v>
      </c>
      <c r="B152" s="96">
        <v>1.5</v>
      </c>
      <c r="D152" s="15">
        <f t="shared" si="13"/>
        <v>95</v>
      </c>
      <c r="E152" s="96">
        <v>1.6</v>
      </c>
      <c r="H152" s="15">
        <f t="shared" si="14"/>
        <v>95</v>
      </c>
      <c r="I152" s="15">
        <v>1.3</v>
      </c>
    </row>
    <row r="153" spans="1:9" x14ac:dyDescent="0.25">
      <c r="A153" s="15">
        <f t="shared" si="12"/>
        <v>96</v>
      </c>
      <c r="B153" s="96">
        <v>1.5</v>
      </c>
      <c r="D153" s="15">
        <f t="shared" si="13"/>
        <v>96</v>
      </c>
      <c r="E153" s="96">
        <v>1.6</v>
      </c>
      <c r="H153" s="15">
        <f t="shared" si="14"/>
        <v>96</v>
      </c>
      <c r="I153" s="15">
        <v>1.3</v>
      </c>
    </row>
    <row r="154" spans="1:9" x14ac:dyDescent="0.25">
      <c r="A154" s="15">
        <f t="shared" si="12"/>
        <v>97</v>
      </c>
      <c r="B154" s="96">
        <v>1.5</v>
      </c>
      <c r="D154" s="15">
        <f t="shared" si="13"/>
        <v>97</v>
      </c>
      <c r="E154" s="96">
        <v>1.6</v>
      </c>
      <c r="H154" s="15">
        <f t="shared" si="14"/>
        <v>97</v>
      </c>
      <c r="I154" s="15">
        <v>1.3</v>
      </c>
    </row>
    <row r="155" spans="1:9" x14ac:dyDescent="0.25">
      <c r="A155" s="15">
        <f t="shared" si="12"/>
        <v>98</v>
      </c>
      <c r="B155" s="96">
        <v>1.5</v>
      </c>
      <c r="D155" s="15">
        <f t="shared" si="13"/>
        <v>98</v>
      </c>
      <c r="E155" s="96">
        <v>1.6</v>
      </c>
      <c r="H155" s="15">
        <f t="shared" si="14"/>
        <v>98</v>
      </c>
      <c r="I155" s="15">
        <v>1.3</v>
      </c>
    </row>
    <row r="156" spans="1:9" x14ac:dyDescent="0.25">
      <c r="A156" s="15">
        <f t="shared" si="12"/>
        <v>99</v>
      </c>
      <c r="B156" s="96">
        <v>1.5</v>
      </c>
      <c r="D156" s="15">
        <f t="shared" si="13"/>
        <v>99</v>
      </c>
      <c r="E156" s="96">
        <v>1.6</v>
      </c>
      <c r="H156" s="15">
        <f t="shared" si="14"/>
        <v>99</v>
      </c>
      <c r="I156" s="15">
        <v>1.3</v>
      </c>
    </row>
    <row r="157" spans="1:9" x14ac:dyDescent="0.25">
      <c r="A157" s="15">
        <f t="shared" si="12"/>
        <v>100</v>
      </c>
      <c r="B157" s="96">
        <v>1.5</v>
      </c>
      <c r="D157" s="15">
        <f t="shared" si="13"/>
        <v>100</v>
      </c>
      <c r="E157" s="96">
        <v>1.6</v>
      </c>
      <c r="H157" s="15">
        <f t="shared" si="14"/>
        <v>100</v>
      </c>
      <c r="I157" s="15">
        <v>1.3</v>
      </c>
    </row>
    <row r="158" spans="1:9" x14ac:dyDescent="0.25">
      <c r="A158" s="15">
        <f t="shared" si="12"/>
        <v>101</v>
      </c>
      <c r="B158" s="96">
        <v>1.5</v>
      </c>
      <c r="D158" s="15">
        <f t="shared" si="13"/>
        <v>101</v>
      </c>
      <c r="E158" s="96">
        <v>1.6</v>
      </c>
      <c r="H158" s="15">
        <f t="shared" si="14"/>
        <v>101</v>
      </c>
      <c r="I158" s="15">
        <v>1.3</v>
      </c>
    </row>
    <row r="159" spans="1:9" x14ac:dyDescent="0.25">
      <c r="A159" s="15">
        <f t="shared" si="12"/>
        <v>102</v>
      </c>
      <c r="B159" s="96">
        <v>1.5</v>
      </c>
      <c r="D159" s="15">
        <f t="shared" si="13"/>
        <v>102</v>
      </c>
      <c r="E159" s="96">
        <v>1.6</v>
      </c>
      <c r="H159" s="15">
        <f t="shared" si="14"/>
        <v>102</v>
      </c>
      <c r="I159" s="15">
        <v>1.3</v>
      </c>
    </row>
    <row r="160" spans="1:9" x14ac:dyDescent="0.25">
      <c r="A160" s="15">
        <f t="shared" si="12"/>
        <v>103</v>
      </c>
      <c r="B160" s="96">
        <v>1.5</v>
      </c>
      <c r="D160" s="15">
        <f t="shared" si="13"/>
        <v>103</v>
      </c>
      <c r="E160" s="96">
        <v>1.6</v>
      </c>
      <c r="H160" s="15">
        <f t="shared" si="14"/>
        <v>103</v>
      </c>
      <c r="I160" s="15">
        <v>1.3</v>
      </c>
    </row>
    <row r="161" spans="1:9" x14ac:dyDescent="0.25">
      <c r="A161" s="15">
        <f t="shared" ref="A161:A224" si="15">A160+1</f>
        <v>104</v>
      </c>
      <c r="B161" s="96">
        <v>1.5</v>
      </c>
      <c r="D161" s="15">
        <f t="shared" ref="D161:D224" si="16">D160+1</f>
        <v>104</v>
      </c>
      <c r="E161" s="96">
        <v>1.6</v>
      </c>
      <c r="H161" s="15">
        <f t="shared" ref="H161:H224" si="17">H160+1</f>
        <v>104</v>
      </c>
      <c r="I161" s="15">
        <v>1.3</v>
      </c>
    </row>
    <row r="162" spans="1:9" x14ac:dyDescent="0.25">
      <c r="A162" s="15">
        <f t="shared" si="15"/>
        <v>105</v>
      </c>
      <c r="B162" s="96">
        <v>1.5</v>
      </c>
      <c r="D162" s="15">
        <f t="shared" si="16"/>
        <v>105</v>
      </c>
      <c r="E162" s="96">
        <v>1.6</v>
      </c>
      <c r="H162" s="15">
        <f t="shared" si="17"/>
        <v>105</v>
      </c>
      <c r="I162" s="15">
        <v>1.3</v>
      </c>
    </row>
    <row r="163" spans="1:9" x14ac:dyDescent="0.25">
      <c r="A163" s="15">
        <f t="shared" si="15"/>
        <v>106</v>
      </c>
      <c r="B163" s="96">
        <v>1.5</v>
      </c>
      <c r="D163" s="15">
        <f t="shared" si="16"/>
        <v>106</v>
      </c>
      <c r="E163" s="96">
        <v>1.6</v>
      </c>
      <c r="H163" s="15">
        <f t="shared" si="17"/>
        <v>106</v>
      </c>
      <c r="I163" s="15">
        <v>1.3</v>
      </c>
    </row>
    <row r="164" spans="1:9" x14ac:dyDescent="0.25">
      <c r="A164" s="15">
        <f t="shared" si="15"/>
        <v>107</v>
      </c>
      <c r="B164" s="96">
        <v>1.5</v>
      </c>
      <c r="D164" s="15">
        <f t="shared" si="16"/>
        <v>107</v>
      </c>
      <c r="E164" s="96">
        <v>1.6</v>
      </c>
      <c r="H164" s="15">
        <f t="shared" si="17"/>
        <v>107</v>
      </c>
      <c r="I164" s="15">
        <v>1.3</v>
      </c>
    </row>
    <row r="165" spans="1:9" x14ac:dyDescent="0.25">
      <c r="A165" s="15">
        <f t="shared" si="15"/>
        <v>108</v>
      </c>
      <c r="B165" s="96">
        <v>1.5</v>
      </c>
      <c r="D165" s="15">
        <f t="shared" si="16"/>
        <v>108</v>
      </c>
      <c r="E165" s="96">
        <v>1.6</v>
      </c>
      <c r="H165" s="15">
        <f t="shared" si="17"/>
        <v>108</v>
      </c>
      <c r="I165" s="15">
        <v>1.3</v>
      </c>
    </row>
    <row r="166" spans="1:9" x14ac:dyDescent="0.25">
      <c r="A166" s="15">
        <f t="shared" si="15"/>
        <v>109</v>
      </c>
      <c r="B166" s="96">
        <v>1.5</v>
      </c>
      <c r="D166" s="15">
        <f t="shared" si="16"/>
        <v>109</v>
      </c>
      <c r="E166" s="96">
        <v>1.6</v>
      </c>
      <c r="H166" s="15">
        <f t="shared" si="17"/>
        <v>109</v>
      </c>
      <c r="I166" s="15">
        <v>1.3</v>
      </c>
    </row>
    <row r="167" spans="1:9" x14ac:dyDescent="0.25">
      <c r="A167" s="15">
        <f t="shared" si="15"/>
        <v>110</v>
      </c>
      <c r="B167" s="96">
        <v>1.5</v>
      </c>
      <c r="D167" s="15">
        <f t="shared" si="16"/>
        <v>110</v>
      </c>
      <c r="E167" s="96">
        <v>1.6</v>
      </c>
      <c r="H167" s="15">
        <f t="shared" si="17"/>
        <v>110</v>
      </c>
      <c r="I167" s="15">
        <v>1.3</v>
      </c>
    </row>
    <row r="168" spans="1:9" x14ac:dyDescent="0.25">
      <c r="A168" s="15">
        <f t="shared" si="15"/>
        <v>111</v>
      </c>
      <c r="B168" s="96">
        <v>1.5</v>
      </c>
      <c r="D168" s="15">
        <f t="shared" si="16"/>
        <v>111</v>
      </c>
      <c r="E168" s="96">
        <v>1.6</v>
      </c>
      <c r="H168" s="15">
        <f t="shared" si="17"/>
        <v>111</v>
      </c>
      <c r="I168" s="15">
        <v>1.3</v>
      </c>
    </row>
    <row r="169" spans="1:9" x14ac:dyDescent="0.25">
      <c r="A169" s="15">
        <f t="shared" si="15"/>
        <v>112</v>
      </c>
      <c r="B169" s="96">
        <v>1.5</v>
      </c>
      <c r="D169" s="15">
        <f t="shared" si="16"/>
        <v>112</v>
      </c>
      <c r="E169" s="96">
        <v>1.6</v>
      </c>
      <c r="H169" s="15">
        <f t="shared" si="17"/>
        <v>112</v>
      </c>
      <c r="I169" s="15">
        <v>1.3</v>
      </c>
    </row>
    <row r="170" spans="1:9" x14ac:dyDescent="0.25">
      <c r="A170" s="15">
        <f t="shared" si="15"/>
        <v>113</v>
      </c>
      <c r="B170" s="96">
        <v>1.5</v>
      </c>
      <c r="D170" s="15">
        <f t="shared" si="16"/>
        <v>113</v>
      </c>
      <c r="E170" s="96">
        <v>1.6</v>
      </c>
      <c r="H170" s="15">
        <f t="shared" si="17"/>
        <v>113</v>
      </c>
      <c r="I170" s="15">
        <v>1.3</v>
      </c>
    </row>
    <row r="171" spans="1:9" x14ac:dyDescent="0.25">
      <c r="A171" s="15">
        <f t="shared" si="15"/>
        <v>114</v>
      </c>
      <c r="B171" s="96">
        <v>1.5</v>
      </c>
      <c r="D171" s="15">
        <f t="shared" si="16"/>
        <v>114</v>
      </c>
      <c r="E171" s="96">
        <v>1.6</v>
      </c>
      <c r="H171" s="15">
        <f t="shared" si="17"/>
        <v>114</v>
      </c>
      <c r="I171" s="15">
        <v>1.3</v>
      </c>
    </row>
    <row r="172" spans="1:9" x14ac:dyDescent="0.25">
      <c r="A172" s="15">
        <f t="shared" si="15"/>
        <v>115</v>
      </c>
      <c r="B172" s="96">
        <v>1.5</v>
      </c>
      <c r="D172" s="15">
        <f t="shared" si="16"/>
        <v>115</v>
      </c>
      <c r="E172" s="96">
        <v>1.6</v>
      </c>
      <c r="H172" s="15">
        <f t="shared" si="17"/>
        <v>115</v>
      </c>
      <c r="I172" s="15">
        <v>1.3</v>
      </c>
    </row>
    <row r="173" spans="1:9" x14ac:dyDescent="0.25">
      <c r="A173" s="15">
        <f t="shared" si="15"/>
        <v>116</v>
      </c>
      <c r="B173" s="96">
        <v>1.5</v>
      </c>
      <c r="D173" s="15">
        <f t="shared" si="16"/>
        <v>116</v>
      </c>
      <c r="E173" s="96">
        <v>1.6</v>
      </c>
      <c r="H173" s="15">
        <f t="shared" si="17"/>
        <v>116</v>
      </c>
      <c r="I173" s="15">
        <v>1.3</v>
      </c>
    </row>
    <row r="174" spans="1:9" x14ac:dyDescent="0.25">
      <c r="A174" s="15">
        <f t="shared" si="15"/>
        <v>117</v>
      </c>
      <c r="B174" s="96">
        <v>1.5</v>
      </c>
      <c r="D174" s="15">
        <f t="shared" si="16"/>
        <v>117</v>
      </c>
      <c r="E174" s="96">
        <v>1.6</v>
      </c>
      <c r="H174" s="15">
        <f t="shared" si="17"/>
        <v>117</v>
      </c>
      <c r="I174" s="15">
        <v>1.3</v>
      </c>
    </row>
    <row r="175" spans="1:9" x14ac:dyDescent="0.25">
      <c r="A175" s="15">
        <f t="shared" si="15"/>
        <v>118</v>
      </c>
      <c r="B175" s="96">
        <v>1.5</v>
      </c>
      <c r="D175" s="15">
        <f t="shared" si="16"/>
        <v>118</v>
      </c>
      <c r="E175" s="96">
        <v>1.6</v>
      </c>
      <c r="H175" s="15">
        <f t="shared" si="17"/>
        <v>118</v>
      </c>
      <c r="I175" s="15">
        <v>1.3</v>
      </c>
    </row>
    <row r="176" spans="1:9" x14ac:dyDescent="0.25">
      <c r="A176" s="15">
        <f t="shared" si="15"/>
        <v>119</v>
      </c>
      <c r="B176" s="96">
        <v>1.5</v>
      </c>
      <c r="D176" s="15">
        <f t="shared" si="16"/>
        <v>119</v>
      </c>
      <c r="E176" s="96">
        <v>1.6</v>
      </c>
      <c r="H176" s="15">
        <f t="shared" si="17"/>
        <v>119</v>
      </c>
      <c r="I176" s="15">
        <v>1.3</v>
      </c>
    </row>
    <row r="177" spans="1:9" x14ac:dyDescent="0.25">
      <c r="A177" s="15">
        <f t="shared" si="15"/>
        <v>120</v>
      </c>
      <c r="B177" s="96">
        <v>1.5</v>
      </c>
      <c r="D177" s="15">
        <f t="shared" si="16"/>
        <v>120</v>
      </c>
      <c r="E177" s="96">
        <v>1.6</v>
      </c>
      <c r="H177" s="15">
        <f t="shared" si="17"/>
        <v>120</v>
      </c>
      <c r="I177" s="15">
        <v>1.3</v>
      </c>
    </row>
    <row r="178" spans="1:9" x14ac:dyDescent="0.25">
      <c r="A178" s="15">
        <f t="shared" si="15"/>
        <v>121</v>
      </c>
      <c r="B178" s="96">
        <v>1.5</v>
      </c>
      <c r="D178" s="15">
        <f t="shared" si="16"/>
        <v>121</v>
      </c>
      <c r="E178" s="96">
        <v>1.6</v>
      </c>
      <c r="H178" s="15">
        <f t="shared" si="17"/>
        <v>121</v>
      </c>
      <c r="I178" s="15">
        <v>1.3</v>
      </c>
    </row>
    <row r="179" spans="1:9" x14ac:dyDescent="0.25">
      <c r="A179" s="15">
        <f t="shared" si="15"/>
        <v>122</v>
      </c>
      <c r="B179" s="96">
        <v>1.5</v>
      </c>
      <c r="D179" s="15">
        <f t="shared" si="16"/>
        <v>122</v>
      </c>
      <c r="E179" s="96">
        <v>1.6</v>
      </c>
      <c r="H179" s="15">
        <f t="shared" si="17"/>
        <v>122</v>
      </c>
      <c r="I179" s="15">
        <v>1.3</v>
      </c>
    </row>
    <row r="180" spans="1:9" x14ac:dyDescent="0.25">
      <c r="A180" s="15">
        <f t="shared" si="15"/>
        <v>123</v>
      </c>
      <c r="B180" s="96">
        <v>1.5</v>
      </c>
      <c r="D180" s="15">
        <f t="shared" si="16"/>
        <v>123</v>
      </c>
      <c r="E180" s="96">
        <v>1.6</v>
      </c>
      <c r="H180" s="15">
        <f t="shared" si="17"/>
        <v>123</v>
      </c>
      <c r="I180" s="15">
        <v>1.3</v>
      </c>
    </row>
    <row r="181" spans="1:9" x14ac:dyDescent="0.25">
      <c r="A181" s="15">
        <f t="shared" si="15"/>
        <v>124</v>
      </c>
      <c r="B181" s="96">
        <v>1.5</v>
      </c>
      <c r="D181" s="15">
        <f t="shared" si="16"/>
        <v>124</v>
      </c>
      <c r="E181" s="96">
        <v>1.6</v>
      </c>
      <c r="H181" s="15">
        <f t="shared" si="17"/>
        <v>124</v>
      </c>
      <c r="I181" s="15">
        <v>1.3</v>
      </c>
    </row>
    <row r="182" spans="1:9" x14ac:dyDescent="0.25">
      <c r="A182" s="15">
        <f t="shared" si="15"/>
        <v>125</v>
      </c>
      <c r="B182" s="96">
        <v>1.5</v>
      </c>
      <c r="D182" s="15">
        <f t="shared" si="16"/>
        <v>125</v>
      </c>
      <c r="E182" s="96">
        <v>1.6</v>
      </c>
      <c r="H182" s="15">
        <f t="shared" si="17"/>
        <v>125</v>
      </c>
      <c r="I182" s="15">
        <v>1.3</v>
      </c>
    </row>
    <row r="183" spans="1:9" x14ac:dyDescent="0.25">
      <c r="A183" s="15">
        <f t="shared" si="15"/>
        <v>126</v>
      </c>
      <c r="B183" s="96">
        <v>1.5</v>
      </c>
      <c r="D183" s="15">
        <f t="shared" si="16"/>
        <v>126</v>
      </c>
      <c r="E183" s="96">
        <v>1.6</v>
      </c>
      <c r="H183" s="15">
        <f t="shared" si="17"/>
        <v>126</v>
      </c>
      <c r="I183" s="15">
        <v>1.3</v>
      </c>
    </row>
    <row r="184" spans="1:9" x14ac:dyDescent="0.25">
      <c r="A184" s="15">
        <f t="shared" si="15"/>
        <v>127</v>
      </c>
      <c r="B184" s="96">
        <v>1.5</v>
      </c>
      <c r="D184" s="15">
        <f t="shared" si="16"/>
        <v>127</v>
      </c>
      <c r="E184" s="96">
        <v>1.6</v>
      </c>
      <c r="H184" s="15">
        <f t="shared" si="17"/>
        <v>127</v>
      </c>
      <c r="I184" s="15">
        <v>1.3</v>
      </c>
    </row>
    <row r="185" spans="1:9" x14ac:dyDescent="0.25">
      <c r="A185" s="15">
        <f t="shared" si="15"/>
        <v>128</v>
      </c>
      <c r="B185" s="96">
        <v>1.4</v>
      </c>
      <c r="D185" s="15">
        <f t="shared" si="16"/>
        <v>128</v>
      </c>
      <c r="E185" s="96">
        <v>1.5</v>
      </c>
      <c r="H185" s="15">
        <f t="shared" si="17"/>
        <v>128</v>
      </c>
      <c r="I185" s="15">
        <v>1.3</v>
      </c>
    </row>
    <row r="186" spans="1:9" x14ac:dyDescent="0.25">
      <c r="A186" s="15">
        <f t="shared" si="15"/>
        <v>129</v>
      </c>
      <c r="B186" s="96">
        <v>1.4</v>
      </c>
      <c r="D186" s="15">
        <f t="shared" si="16"/>
        <v>129</v>
      </c>
      <c r="E186" s="96">
        <v>1.5</v>
      </c>
      <c r="H186" s="15">
        <f t="shared" si="17"/>
        <v>129</v>
      </c>
      <c r="I186" s="15">
        <v>1.3</v>
      </c>
    </row>
    <row r="187" spans="1:9" x14ac:dyDescent="0.25">
      <c r="A187" s="15">
        <f t="shared" si="15"/>
        <v>130</v>
      </c>
      <c r="B187" s="96">
        <v>1.4</v>
      </c>
      <c r="D187" s="15">
        <f t="shared" si="16"/>
        <v>130</v>
      </c>
      <c r="E187" s="96">
        <v>1.5</v>
      </c>
      <c r="H187" s="15">
        <f t="shared" si="17"/>
        <v>130</v>
      </c>
      <c r="I187" s="15">
        <v>1.3</v>
      </c>
    </row>
    <row r="188" spans="1:9" x14ac:dyDescent="0.25">
      <c r="A188" s="15">
        <f t="shared" si="15"/>
        <v>131</v>
      </c>
      <c r="B188" s="96">
        <v>1.4</v>
      </c>
      <c r="D188" s="15">
        <f t="shared" si="16"/>
        <v>131</v>
      </c>
      <c r="E188" s="96">
        <v>1.5</v>
      </c>
      <c r="H188" s="15">
        <f t="shared" si="17"/>
        <v>131</v>
      </c>
      <c r="I188" s="15">
        <v>1.3</v>
      </c>
    </row>
    <row r="189" spans="1:9" x14ac:dyDescent="0.25">
      <c r="A189" s="15">
        <f t="shared" si="15"/>
        <v>132</v>
      </c>
      <c r="B189" s="96">
        <v>1.4</v>
      </c>
      <c r="D189" s="15">
        <f t="shared" si="16"/>
        <v>132</v>
      </c>
      <c r="E189" s="96">
        <v>1.5</v>
      </c>
      <c r="H189" s="15">
        <f t="shared" si="17"/>
        <v>132</v>
      </c>
      <c r="I189" s="15">
        <v>1.3</v>
      </c>
    </row>
    <row r="190" spans="1:9" x14ac:dyDescent="0.25">
      <c r="A190" s="15">
        <f t="shared" si="15"/>
        <v>133</v>
      </c>
      <c r="B190" s="96">
        <v>1.4</v>
      </c>
      <c r="D190" s="15">
        <f t="shared" si="16"/>
        <v>133</v>
      </c>
      <c r="E190" s="96">
        <v>1.5</v>
      </c>
      <c r="H190" s="15">
        <f t="shared" si="17"/>
        <v>133</v>
      </c>
      <c r="I190" s="15">
        <v>1.3</v>
      </c>
    </row>
    <row r="191" spans="1:9" x14ac:dyDescent="0.25">
      <c r="A191" s="15">
        <f t="shared" si="15"/>
        <v>134</v>
      </c>
      <c r="B191" s="96">
        <v>1.4</v>
      </c>
      <c r="D191" s="15">
        <f t="shared" si="16"/>
        <v>134</v>
      </c>
      <c r="E191" s="96">
        <v>1.5</v>
      </c>
      <c r="H191" s="15">
        <f t="shared" si="17"/>
        <v>134</v>
      </c>
      <c r="I191" s="15">
        <v>1.3</v>
      </c>
    </row>
    <row r="192" spans="1:9" x14ac:dyDescent="0.25">
      <c r="A192" s="15">
        <f t="shared" si="15"/>
        <v>135</v>
      </c>
      <c r="B192" s="96">
        <v>1.4</v>
      </c>
      <c r="D192" s="15">
        <f t="shared" si="16"/>
        <v>135</v>
      </c>
      <c r="E192" s="96">
        <v>1.5</v>
      </c>
      <c r="H192" s="15">
        <f t="shared" si="17"/>
        <v>135</v>
      </c>
      <c r="I192" s="15">
        <v>1.3</v>
      </c>
    </row>
    <row r="193" spans="1:9" x14ac:dyDescent="0.25">
      <c r="A193" s="15">
        <f t="shared" si="15"/>
        <v>136</v>
      </c>
      <c r="B193" s="96">
        <v>1.4</v>
      </c>
      <c r="D193" s="15">
        <f t="shared" si="16"/>
        <v>136</v>
      </c>
      <c r="E193" s="96">
        <v>1.5</v>
      </c>
      <c r="H193" s="15">
        <f t="shared" si="17"/>
        <v>136</v>
      </c>
      <c r="I193" s="15">
        <v>1.3</v>
      </c>
    </row>
    <row r="194" spans="1:9" x14ac:dyDescent="0.25">
      <c r="A194" s="15">
        <f t="shared" si="15"/>
        <v>137</v>
      </c>
      <c r="B194" s="96">
        <v>1.4</v>
      </c>
      <c r="D194" s="15">
        <f t="shared" si="16"/>
        <v>137</v>
      </c>
      <c r="E194" s="96">
        <v>1.5</v>
      </c>
      <c r="H194" s="15">
        <f t="shared" si="17"/>
        <v>137</v>
      </c>
      <c r="I194" s="15">
        <v>1.3</v>
      </c>
    </row>
    <row r="195" spans="1:9" x14ac:dyDescent="0.25">
      <c r="A195" s="15">
        <f t="shared" si="15"/>
        <v>138</v>
      </c>
      <c r="B195" s="96">
        <v>1.4</v>
      </c>
      <c r="D195" s="15">
        <f t="shared" si="16"/>
        <v>138</v>
      </c>
      <c r="E195" s="96">
        <v>1.5</v>
      </c>
      <c r="H195" s="15">
        <f t="shared" si="17"/>
        <v>138</v>
      </c>
      <c r="I195" s="15">
        <v>1.3</v>
      </c>
    </row>
    <row r="196" spans="1:9" x14ac:dyDescent="0.25">
      <c r="A196" s="15">
        <f t="shared" si="15"/>
        <v>139</v>
      </c>
      <c r="B196" s="96">
        <v>1.4</v>
      </c>
      <c r="D196" s="15">
        <f t="shared" si="16"/>
        <v>139</v>
      </c>
      <c r="E196" s="96">
        <v>1.5</v>
      </c>
      <c r="H196" s="15">
        <f t="shared" si="17"/>
        <v>139</v>
      </c>
      <c r="I196" s="15">
        <v>1.3</v>
      </c>
    </row>
    <row r="197" spans="1:9" x14ac:dyDescent="0.25">
      <c r="A197" s="15">
        <f t="shared" si="15"/>
        <v>140</v>
      </c>
      <c r="B197" s="96">
        <v>1.4</v>
      </c>
      <c r="D197" s="15">
        <f t="shared" si="16"/>
        <v>140</v>
      </c>
      <c r="E197" s="96">
        <v>1.5</v>
      </c>
      <c r="H197" s="15">
        <f t="shared" si="17"/>
        <v>140</v>
      </c>
      <c r="I197" s="15">
        <v>1.3</v>
      </c>
    </row>
    <row r="198" spans="1:9" x14ac:dyDescent="0.25">
      <c r="A198" s="15">
        <f t="shared" si="15"/>
        <v>141</v>
      </c>
      <c r="B198" s="96">
        <v>1.4</v>
      </c>
      <c r="D198" s="15">
        <f t="shared" si="16"/>
        <v>141</v>
      </c>
      <c r="E198" s="96">
        <v>1.5</v>
      </c>
      <c r="H198" s="15">
        <f t="shared" si="17"/>
        <v>141</v>
      </c>
      <c r="I198" s="15">
        <v>1.3</v>
      </c>
    </row>
    <row r="199" spans="1:9" x14ac:dyDescent="0.25">
      <c r="A199" s="15">
        <f t="shared" si="15"/>
        <v>142</v>
      </c>
      <c r="B199" s="96">
        <v>1.4</v>
      </c>
      <c r="D199" s="15">
        <f t="shared" si="16"/>
        <v>142</v>
      </c>
      <c r="E199" s="96">
        <v>1.5</v>
      </c>
      <c r="H199" s="15">
        <f t="shared" si="17"/>
        <v>142</v>
      </c>
      <c r="I199" s="15">
        <v>1.3</v>
      </c>
    </row>
    <row r="200" spans="1:9" x14ac:dyDescent="0.25">
      <c r="A200" s="15">
        <f t="shared" si="15"/>
        <v>143</v>
      </c>
      <c r="B200" s="96">
        <v>1.4</v>
      </c>
      <c r="D200" s="15">
        <f t="shared" si="16"/>
        <v>143</v>
      </c>
      <c r="E200" s="96">
        <v>1.5</v>
      </c>
      <c r="H200" s="15">
        <f t="shared" si="17"/>
        <v>143</v>
      </c>
      <c r="I200" s="15">
        <v>1.3</v>
      </c>
    </row>
    <row r="201" spans="1:9" x14ac:dyDescent="0.25">
      <c r="A201" s="15">
        <f t="shared" si="15"/>
        <v>144</v>
      </c>
      <c r="B201" s="96">
        <v>1.4</v>
      </c>
      <c r="D201" s="15">
        <f t="shared" si="16"/>
        <v>144</v>
      </c>
      <c r="E201" s="96">
        <v>1.5</v>
      </c>
      <c r="H201" s="15">
        <f t="shared" si="17"/>
        <v>144</v>
      </c>
      <c r="I201" s="15">
        <v>1.3</v>
      </c>
    </row>
    <row r="202" spans="1:9" x14ac:dyDescent="0.25">
      <c r="A202" s="15">
        <f t="shared" si="15"/>
        <v>145</v>
      </c>
      <c r="B202" s="96">
        <v>1.4</v>
      </c>
      <c r="D202" s="15">
        <f t="shared" si="16"/>
        <v>145</v>
      </c>
      <c r="E202" s="96">
        <v>1.5</v>
      </c>
      <c r="H202" s="15">
        <f t="shared" si="17"/>
        <v>145</v>
      </c>
      <c r="I202" s="15">
        <v>1.3</v>
      </c>
    </row>
    <row r="203" spans="1:9" x14ac:dyDescent="0.25">
      <c r="A203" s="15">
        <f t="shared" si="15"/>
        <v>146</v>
      </c>
      <c r="B203" s="96">
        <v>1.4</v>
      </c>
      <c r="D203" s="15">
        <f t="shared" si="16"/>
        <v>146</v>
      </c>
      <c r="E203" s="96">
        <v>1.5</v>
      </c>
      <c r="H203" s="15">
        <f t="shared" si="17"/>
        <v>146</v>
      </c>
      <c r="I203" s="15">
        <v>1.3</v>
      </c>
    </row>
    <row r="204" spans="1:9" x14ac:dyDescent="0.25">
      <c r="A204" s="15">
        <f t="shared" si="15"/>
        <v>147</v>
      </c>
      <c r="B204" s="96">
        <v>1.4</v>
      </c>
      <c r="D204" s="15">
        <f t="shared" si="16"/>
        <v>147</v>
      </c>
      <c r="E204" s="96">
        <v>1.5</v>
      </c>
      <c r="H204" s="15">
        <f t="shared" si="17"/>
        <v>147</v>
      </c>
      <c r="I204" s="15">
        <v>1.3</v>
      </c>
    </row>
    <row r="205" spans="1:9" x14ac:dyDescent="0.25">
      <c r="A205" s="15">
        <f t="shared" si="15"/>
        <v>148</v>
      </c>
      <c r="B205" s="96">
        <v>1.4</v>
      </c>
      <c r="D205" s="15">
        <f t="shared" si="16"/>
        <v>148</v>
      </c>
      <c r="E205" s="96">
        <v>1.5</v>
      </c>
      <c r="H205" s="15">
        <f t="shared" si="17"/>
        <v>148</v>
      </c>
      <c r="I205" s="15">
        <v>1.3</v>
      </c>
    </row>
    <row r="206" spans="1:9" x14ac:dyDescent="0.25">
      <c r="A206" s="15">
        <f t="shared" si="15"/>
        <v>149</v>
      </c>
      <c r="B206" s="96">
        <v>1.4</v>
      </c>
      <c r="D206" s="15">
        <f t="shared" si="16"/>
        <v>149</v>
      </c>
      <c r="E206" s="96">
        <v>1.5</v>
      </c>
      <c r="H206" s="15">
        <f t="shared" si="17"/>
        <v>149</v>
      </c>
      <c r="I206" s="15">
        <v>1.3</v>
      </c>
    </row>
    <row r="207" spans="1:9" x14ac:dyDescent="0.25">
      <c r="A207" s="15">
        <f t="shared" si="15"/>
        <v>150</v>
      </c>
      <c r="B207" s="96">
        <v>1.4</v>
      </c>
      <c r="D207" s="15">
        <f t="shared" si="16"/>
        <v>150</v>
      </c>
      <c r="E207" s="96">
        <v>1.5</v>
      </c>
      <c r="H207" s="15">
        <f t="shared" si="17"/>
        <v>150</v>
      </c>
      <c r="I207" s="15">
        <v>1.3</v>
      </c>
    </row>
    <row r="208" spans="1:9" x14ac:dyDescent="0.25">
      <c r="A208" s="15">
        <f t="shared" si="15"/>
        <v>151</v>
      </c>
      <c r="B208" s="96">
        <v>1.4</v>
      </c>
      <c r="D208" s="15">
        <f t="shared" si="16"/>
        <v>151</v>
      </c>
      <c r="E208" s="96">
        <v>1.5</v>
      </c>
      <c r="H208" s="15">
        <f t="shared" si="17"/>
        <v>151</v>
      </c>
      <c r="I208" s="15">
        <v>1.3</v>
      </c>
    </row>
    <row r="209" spans="1:9" x14ac:dyDescent="0.25">
      <c r="A209" s="15">
        <f t="shared" si="15"/>
        <v>152</v>
      </c>
      <c r="B209" s="96">
        <v>1.4</v>
      </c>
      <c r="D209" s="15">
        <f t="shared" si="16"/>
        <v>152</v>
      </c>
      <c r="E209" s="96">
        <v>1.5</v>
      </c>
      <c r="H209" s="15">
        <f t="shared" si="17"/>
        <v>152</v>
      </c>
      <c r="I209" s="15">
        <v>1.3</v>
      </c>
    </row>
    <row r="210" spans="1:9" x14ac:dyDescent="0.25">
      <c r="A210" s="15">
        <f t="shared" si="15"/>
        <v>153</v>
      </c>
      <c r="B210" s="96">
        <v>1.4</v>
      </c>
      <c r="D210" s="15">
        <f t="shared" si="16"/>
        <v>153</v>
      </c>
      <c r="E210" s="96">
        <v>1.5</v>
      </c>
      <c r="H210" s="15">
        <f t="shared" si="17"/>
        <v>153</v>
      </c>
      <c r="I210" s="15">
        <v>1.3</v>
      </c>
    </row>
    <row r="211" spans="1:9" x14ac:dyDescent="0.25">
      <c r="A211" s="15">
        <f t="shared" si="15"/>
        <v>154</v>
      </c>
      <c r="B211" s="96">
        <v>1.4</v>
      </c>
      <c r="D211" s="15">
        <f t="shared" si="16"/>
        <v>154</v>
      </c>
      <c r="E211" s="96">
        <v>1.5</v>
      </c>
      <c r="H211" s="15">
        <f t="shared" si="17"/>
        <v>154</v>
      </c>
      <c r="I211" s="15">
        <v>1.3</v>
      </c>
    </row>
    <row r="212" spans="1:9" x14ac:dyDescent="0.25">
      <c r="A212" s="15">
        <f t="shared" si="15"/>
        <v>155</v>
      </c>
      <c r="B212" s="96">
        <v>1.4</v>
      </c>
      <c r="D212" s="15">
        <f t="shared" si="16"/>
        <v>155</v>
      </c>
      <c r="E212" s="96">
        <v>1.5</v>
      </c>
      <c r="H212" s="15">
        <f t="shared" si="17"/>
        <v>155</v>
      </c>
      <c r="I212" s="15">
        <v>1.3</v>
      </c>
    </row>
    <row r="213" spans="1:9" x14ac:dyDescent="0.25">
      <c r="A213" s="15">
        <f t="shared" si="15"/>
        <v>156</v>
      </c>
      <c r="B213" s="96">
        <v>1.4</v>
      </c>
      <c r="D213" s="15">
        <f t="shared" si="16"/>
        <v>156</v>
      </c>
      <c r="E213" s="96">
        <v>1.5</v>
      </c>
      <c r="H213" s="15">
        <f t="shared" si="17"/>
        <v>156</v>
      </c>
      <c r="I213" s="15">
        <v>1.3</v>
      </c>
    </row>
    <row r="214" spans="1:9" x14ac:dyDescent="0.25">
      <c r="A214" s="15">
        <f t="shared" si="15"/>
        <v>157</v>
      </c>
      <c r="B214" s="96">
        <v>1.4</v>
      </c>
      <c r="D214" s="15">
        <f t="shared" si="16"/>
        <v>157</v>
      </c>
      <c r="E214" s="96">
        <v>1.5</v>
      </c>
      <c r="H214" s="15">
        <f t="shared" si="17"/>
        <v>157</v>
      </c>
      <c r="I214" s="15">
        <v>1.3</v>
      </c>
    </row>
    <row r="215" spans="1:9" x14ac:dyDescent="0.25">
      <c r="A215" s="15">
        <f t="shared" si="15"/>
        <v>158</v>
      </c>
      <c r="B215" s="96">
        <v>1.4</v>
      </c>
      <c r="D215" s="15">
        <f t="shared" si="16"/>
        <v>158</v>
      </c>
      <c r="E215" s="96">
        <v>1.5</v>
      </c>
      <c r="H215" s="15">
        <f t="shared" si="17"/>
        <v>158</v>
      </c>
      <c r="I215" s="15">
        <v>1.3</v>
      </c>
    </row>
    <row r="216" spans="1:9" x14ac:dyDescent="0.25">
      <c r="A216" s="15">
        <f t="shared" si="15"/>
        <v>159</v>
      </c>
      <c r="B216" s="96">
        <v>1.4</v>
      </c>
      <c r="D216" s="15">
        <f t="shared" si="16"/>
        <v>159</v>
      </c>
      <c r="E216" s="96">
        <v>1.5</v>
      </c>
      <c r="H216" s="15">
        <f t="shared" si="17"/>
        <v>159</v>
      </c>
      <c r="I216" s="15">
        <v>1.3</v>
      </c>
    </row>
    <row r="217" spans="1:9" x14ac:dyDescent="0.25">
      <c r="A217" s="15">
        <f t="shared" si="15"/>
        <v>160</v>
      </c>
      <c r="B217" s="96">
        <v>1.4</v>
      </c>
      <c r="D217" s="15">
        <f t="shared" si="16"/>
        <v>160</v>
      </c>
      <c r="E217" s="96">
        <v>1.5</v>
      </c>
      <c r="H217" s="15">
        <f t="shared" si="17"/>
        <v>160</v>
      </c>
      <c r="I217" s="15">
        <v>1.3</v>
      </c>
    </row>
    <row r="218" spans="1:9" x14ac:dyDescent="0.25">
      <c r="A218" s="15">
        <f t="shared" si="15"/>
        <v>161</v>
      </c>
      <c r="B218" s="96">
        <v>1.4</v>
      </c>
      <c r="D218" s="15">
        <f t="shared" si="16"/>
        <v>161</v>
      </c>
      <c r="E218" s="96">
        <v>1.5</v>
      </c>
      <c r="H218" s="15">
        <f t="shared" si="17"/>
        <v>161</v>
      </c>
      <c r="I218" s="15">
        <v>1.3</v>
      </c>
    </row>
    <row r="219" spans="1:9" x14ac:dyDescent="0.25">
      <c r="A219" s="15">
        <f t="shared" si="15"/>
        <v>162</v>
      </c>
      <c r="B219" s="96">
        <v>1.4</v>
      </c>
      <c r="D219" s="15">
        <f t="shared" si="16"/>
        <v>162</v>
      </c>
      <c r="E219" s="96">
        <v>1.5</v>
      </c>
      <c r="H219" s="15">
        <f t="shared" si="17"/>
        <v>162</v>
      </c>
      <c r="I219" s="15">
        <v>1.3</v>
      </c>
    </row>
    <row r="220" spans="1:9" x14ac:dyDescent="0.25">
      <c r="A220" s="15">
        <f t="shared" si="15"/>
        <v>163</v>
      </c>
      <c r="B220" s="96">
        <v>1.4</v>
      </c>
      <c r="D220" s="15">
        <f t="shared" si="16"/>
        <v>163</v>
      </c>
      <c r="E220" s="96">
        <v>1.5</v>
      </c>
      <c r="H220" s="15">
        <f t="shared" si="17"/>
        <v>163</v>
      </c>
      <c r="I220" s="15">
        <v>1.3</v>
      </c>
    </row>
    <row r="221" spans="1:9" x14ac:dyDescent="0.25">
      <c r="A221" s="15">
        <f t="shared" si="15"/>
        <v>164</v>
      </c>
      <c r="B221" s="96">
        <v>1.4</v>
      </c>
      <c r="D221" s="15">
        <f t="shared" si="16"/>
        <v>164</v>
      </c>
      <c r="E221" s="96">
        <v>1.5</v>
      </c>
      <c r="H221" s="15">
        <f t="shared" si="17"/>
        <v>164</v>
      </c>
      <c r="I221" s="15">
        <v>1.3</v>
      </c>
    </row>
    <row r="222" spans="1:9" x14ac:dyDescent="0.25">
      <c r="A222" s="15">
        <f t="shared" si="15"/>
        <v>165</v>
      </c>
      <c r="B222" s="96">
        <v>1.4</v>
      </c>
      <c r="D222" s="15">
        <f t="shared" si="16"/>
        <v>165</v>
      </c>
      <c r="E222" s="96">
        <v>1.5</v>
      </c>
      <c r="H222" s="15">
        <f t="shared" si="17"/>
        <v>165</v>
      </c>
      <c r="I222" s="15">
        <v>1.3</v>
      </c>
    </row>
    <row r="223" spans="1:9" x14ac:dyDescent="0.25">
      <c r="A223" s="15">
        <f t="shared" si="15"/>
        <v>166</v>
      </c>
      <c r="B223" s="96">
        <v>1.4</v>
      </c>
      <c r="D223" s="15">
        <f t="shared" si="16"/>
        <v>166</v>
      </c>
      <c r="E223" s="96">
        <v>1.5</v>
      </c>
      <c r="H223" s="15">
        <f t="shared" si="17"/>
        <v>166</v>
      </c>
      <c r="I223" s="15">
        <v>1.3</v>
      </c>
    </row>
    <row r="224" spans="1:9" x14ac:dyDescent="0.25">
      <c r="A224" s="15">
        <f t="shared" si="15"/>
        <v>167</v>
      </c>
      <c r="B224" s="96">
        <v>1.2</v>
      </c>
      <c r="D224" s="15">
        <f t="shared" si="16"/>
        <v>167</v>
      </c>
      <c r="E224" s="96">
        <v>1.3</v>
      </c>
      <c r="H224" s="15">
        <f t="shared" si="17"/>
        <v>167</v>
      </c>
      <c r="I224" s="15">
        <v>1.3</v>
      </c>
    </row>
    <row r="225" spans="1:9" x14ac:dyDescent="0.25">
      <c r="A225" s="15">
        <f t="shared" ref="A225:A288" si="18">A224+1</f>
        <v>168</v>
      </c>
      <c r="B225" s="96">
        <v>1.2</v>
      </c>
      <c r="D225" s="15">
        <f t="shared" ref="D225:D288" si="19">D224+1</f>
        <v>168</v>
      </c>
      <c r="E225" s="96">
        <v>1.3</v>
      </c>
      <c r="H225" s="15">
        <f t="shared" ref="H225:H288" si="20">H224+1</f>
        <v>168</v>
      </c>
      <c r="I225" s="15">
        <v>1.3</v>
      </c>
    </row>
    <row r="226" spans="1:9" x14ac:dyDescent="0.25">
      <c r="A226" s="15">
        <f t="shared" si="18"/>
        <v>169</v>
      </c>
      <c r="B226" s="96">
        <v>1.2</v>
      </c>
      <c r="D226" s="15">
        <f t="shared" si="19"/>
        <v>169</v>
      </c>
      <c r="E226" s="96">
        <v>1.3</v>
      </c>
      <c r="H226" s="15">
        <f t="shared" si="20"/>
        <v>169</v>
      </c>
      <c r="I226" s="15">
        <v>1.3</v>
      </c>
    </row>
    <row r="227" spans="1:9" x14ac:dyDescent="0.25">
      <c r="A227" s="15">
        <f t="shared" si="18"/>
        <v>170</v>
      </c>
      <c r="B227" s="96">
        <v>1.2</v>
      </c>
      <c r="D227" s="15">
        <f t="shared" si="19"/>
        <v>170</v>
      </c>
      <c r="E227" s="96">
        <v>1.3</v>
      </c>
      <c r="H227" s="15">
        <f t="shared" si="20"/>
        <v>170</v>
      </c>
      <c r="I227" s="15">
        <v>1.3</v>
      </c>
    </row>
    <row r="228" spans="1:9" x14ac:dyDescent="0.25">
      <c r="A228" s="15">
        <f t="shared" si="18"/>
        <v>171</v>
      </c>
      <c r="B228" s="96">
        <v>1.2</v>
      </c>
      <c r="D228" s="15">
        <f t="shared" si="19"/>
        <v>171</v>
      </c>
      <c r="E228" s="96">
        <v>1.3</v>
      </c>
      <c r="H228" s="15">
        <f t="shared" si="20"/>
        <v>171</v>
      </c>
      <c r="I228" s="15">
        <v>1.3</v>
      </c>
    </row>
    <row r="229" spans="1:9" x14ac:dyDescent="0.25">
      <c r="A229" s="15">
        <f t="shared" si="18"/>
        <v>172</v>
      </c>
      <c r="B229" s="96">
        <v>1.2</v>
      </c>
      <c r="D229" s="15">
        <f t="shared" si="19"/>
        <v>172</v>
      </c>
      <c r="E229" s="96">
        <v>1.3</v>
      </c>
      <c r="H229" s="15">
        <f t="shared" si="20"/>
        <v>172</v>
      </c>
      <c r="I229" s="15">
        <v>1.3</v>
      </c>
    </row>
    <row r="230" spans="1:9" x14ac:dyDescent="0.25">
      <c r="A230" s="15">
        <f t="shared" si="18"/>
        <v>173</v>
      </c>
      <c r="B230" s="96">
        <v>1.2</v>
      </c>
      <c r="D230" s="15">
        <f t="shared" si="19"/>
        <v>173</v>
      </c>
      <c r="E230" s="96">
        <v>1.3</v>
      </c>
      <c r="H230" s="15">
        <f t="shared" si="20"/>
        <v>173</v>
      </c>
      <c r="I230" s="15">
        <v>1.3</v>
      </c>
    </row>
    <row r="231" spans="1:9" x14ac:dyDescent="0.25">
      <c r="A231" s="15">
        <f t="shared" si="18"/>
        <v>174</v>
      </c>
      <c r="B231" s="96">
        <v>1.2</v>
      </c>
      <c r="D231" s="15">
        <f t="shared" si="19"/>
        <v>174</v>
      </c>
      <c r="E231" s="96">
        <v>1.3</v>
      </c>
      <c r="H231" s="15">
        <f t="shared" si="20"/>
        <v>174</v>
      </c>
      <c r="I231" s="15">
        <v>1.3</v>
      </c>
    </row>
    <row r="232" spans="1:9" x14ac:dyDescent="0.25">
      <c r="A232" s="15">
        <f t="shared" si="18"/>
        <v>175</v>
      </c>
      <c r="B232" s="96">
        <v>1.2</v>
      </c>
      <c r="D232" s="15">
        <f t="shared" si="19"/>
        <v>175</v>
      </c>
      <c r="E232" s="96">
        <v>1.3</v>
      </c>
      <c r="H232" s="15">
        <f t="shared" si="20"/>
        <v>175</v>
      </c>
      <c r="I232" s="15">
        <v>1.3</v>
      </c>
    </row>
    <row r="233" spans="1:9" x14ac:dyDescent="0.25">
      <c r="A233" s="15">
        <f t="shared" si="18"/>
        <v>176</v>
      </c>
      <c r="B233" s="96">
        <v>1.2</v>
      </c>
      <c r="D233" s="15">
        <f t="shared" si="19"/>
        <v>176</v>
      </c>
      <c r="E233" s="96">
        <v>1.3</v>
      </c>
      <c r="H233" s="15">
        <f t="shared" si="20"/>
        <v>176</v>
      </c>
      <c r="I233" s="15">
        <v>1.3</v>
      </c>
    </row>
    <row r="234" spans="1:9" x14ac:dyDescent="0.25">
      <c r="A234" s="15">
        <f t="shared" si="18"/>
        <v>177</v>
      </c>
      <c r="B234" s="96">
        <v>1.2</v>
      </c>
      <c r="D234" s="15">
        <f t="shared" si="19"/>
        <v>177</v>
      </c>
      <c r="E234" s="96">
        <v>1.3</v>
      </c>
      <c r="H234" s="15">
        <f t="shared" si="20"/>
        <v>177</v>
      </c>
      <c r="I234" s="15">
        <v>1.3</v>
      </c>
    </row>
    <row r="235" spans="1:9" x14ac:dyDescent="0.25">
      <c r="A235" s="15">
        <f t="shared" si="18"/>
        <v>178</v>
      </c>
      <c r="B235" s="96">
        <v>1.2</v>
      </c>
      <c r="D235" s="15">
        <f t="shared" si="19"/>
        <v>178</v>
      </c>
      <c r="E235" s="96">
        <v>1.3</v>
      </c>
      <c r="H235" s="15">
        <f t="shared" si="20"/>
        <v>178</v>
      </c>
      <c r="I235" s="15">
        <v>1.3</v>
      </c>
    </row>
    <row r="236" spans="1:9" x14ac:dyDescent="0.25">
      <c r="A236" s="15">
        <f t="shared" si="18"/>
        <v>179</v>
      </c>
      <c r="B236" s="96">
        <v>1.2</v>
      </c>
      <c r="D236" s="15">
        <f t="shared" si="19"/>
        <v>179</v>
      </c>
      <c r="E236" s="96">
        <v>1.3</v>
      </c>
      <c r="H236" s="15">
        <f t="shared" si="20"/>
        <v>179</v>
      </c>
      <c r="I236" s="15">
        <v>1.3</v>
      </c>
    </row>
    <row r="237" spans="1:9" x14ac:dyDescent="0.25">
      <c r="A237" s="15">
        <f t="shared" si="18"/>
        <v>180</v>
      </c>
      <c r="B237" s="96">
        <v>1.2</v>
      </c>
      <c r="D237" s="15">
        <f t="shared" si="19"/>
        <v>180</v>
      </c>
      <c r="E237" s="96">
        <v>1.3</v>
      </c>
      <c r="H237" s="15">
        <f t="shared" si="20"/>
        <v>180</v>
      </c>
      <c r="I237" s="15">
        <v>1.3</v>
      </c>
    </row>
    <row r="238" spans="1:9" x14ac:dyDescent="0.25">
      <c r="A238" s="15">
        <f t="shared" si="18"/>
        <v>181</v>
      </c>
      <c r="B238" s="96">
        <v>1.2</v>
      </c>
      <c r="D238" s="15">
        <f t="shared" si="19"/>
        <v>181</v>
      </c>
      <c r="E238" s="96">
        <v>1.3</v>
      </c>
      <c r="H238" s="15">
        <f t="shared" si="20"/>
        <v>181</v>
      </c>
      <c r="I238" s="15">
        <v>1.3</v>
      </c>
    </row>
    <row r="239" spans="1:9" x14ac:dyDescent="0.25">
      <c r="A239" s="15">
        <f t="shared" si="18"/>
        <v>182</v>
      </c>
      <c r="B239" s="96">
        <v>1.2</v>
      </c>
      <c r="D239" s="15">
        <f t="shared" si="19"/>
        <v>182</v>
      </c>
      <c r="E239" s="96">
        <v>1.3</v>
      </c>
      <c r="H239" s="15">
        <f t="shared" si="20"/>
        <v>182</v>
      </c>
      <c r="I239" s="15">
        <v>1.3</v>
      </c>
    </row>
    <row r="240" spans="1:9" x14ac:dyDescent="0.25">
      <c r="A240" s="15">
        <f t="shared" si="18"/>
        <v>183</v>
      </c>
      <c r="B240" s="96">
        <v>1.2</v>
      </c>
      <c r="D240" s="15">
        <f t="shared" si="19"/>
        <v>183</v>
      </c>
      <c r="E240" s="96">
        <v>1.3</v>
      </c>
      <c r="H240" s="15">
        <f t="shared" si="20"/>
        <v>183</v>
      </c>
      <c r="I240" s="15">
        <v>1.3</v>
      </c>
    </row>
    <row r="241" spans="1:9" x14ac:dyDescent="0.25">
      <c r="A241" s="15">
        <f t="shared" si="18"/>
        <v>184</v>
      </c>
      <c r="B241" s="96">
        <v>1.2</v>
      </c>
      <c r="D241" s="15">
        <f t="shared" si="19"/>
        <v>184</v>
      </c>
      <c r="E241" s="96">
        <v>1.3</v>
      </c>
      <c r="H241" s="15">
        <f t="shared" si="20"/>
        <v>184</v>
      </c>
      <c r="I241" s="15">
        <v>1.3</v>
      </c>
    </row>
    <row r="242" spans="1:9" x14ac:dyDescent="0.25">
      <c r="A242" s="15">
        <f t="shared" si="18"/>
        <v>185</v>
      </c>
      <c r="B242" s="96">
        <v>1.2</v>
      </c>
      <c r="D242" s="15">
        <f t="shared" si="19"/>
        <v>185</v>
      </c>
      <c r="E242" s="96">
        <v>1.3</v>
      </c>
      <c r="H242" s="15">
        <f t="shared" si="20"/>
        <v>185</v>
      </c>
      <c r="I242" s="15">
        <v>1.3</v>
      </c>
    </row>
    <row r="243" spans="1:9" x14ac:dyDescent="0.25">
      <c r="A243" s="15">
        <f t="shared" si="18"/>
        <v>186</v>
      </c>
      <c r="B243" s="96">
        <v>1.2</v>
      </c>
      <c r="D243" s="15">
        <f t="shared" si="19"/>
        <v>186</v>
      </c>
      <c r="E243" s="96">
        <v>1.3</v>
      </c>
      <c r="H243" s="15">
        <f t="shared" si="20"/>
        <v>186</v>
      </c>
      <c r="I243" s="15">
        <v>1.3</v>
      </c>
    </row>
    <row r="244" spans="1:9" x14ac:dyDescent="0.25">
      <c r="A244" s="15">
        <f t="shared" si="18"/>
        <v>187</v>
      </c>
      <c r="B244" s="96">
        <v>1.2</v>
      </c>
      <c r="D244" s="15">
        <f t="shared" si="19"/>
        <v>187</v>
      </c>
      <c r="E244" s="96">
        <v>1.3</v>
      </c>
      <c r="H244" s="15">
        <f t="shared" si="20"/>
        <v>187</v>
      </c>
      <c r="I244" s="15">
        <v>1.3</v>
      </c>
    </row>
    <row r="245" spans="1:9" x14ac:dyDescent="0.25">
      <c r="A245" s="15">
        <f t="shared" si="18"/>
        <v>188</v>
      </c>
      <c r="B245" s="96">
        <v>1.2</v>
      </c>
      <c r="D245" s="15">
        <f t="shared" si="19"/>
        <v>188</v>
      </c>
      <c r="E245" s="96">
        <v>1.3</v>
      </c>
      <c r="H245" s="15">
        <f t="shared" si="20"/>
        <v>188</v>
      </c>
      <c r="I245" s="15">
        <v>1.3</v>
      </c>
    </row>
    <row r="246" spans="1:9" x14ac:dyDescent="0.25">
      <c r="A246" s="15">
        <f t="shared" si="18"/>
        <v>189</v>
      </c>
      <c r="B246" s="96">
        <v>1.2</v>
      </c>
      <c r="D246" s="15">
        <f t="shared" si="19"/>
        <v>189</v>
      </c>
      <c r="E246" s="96">
        <v>1.3</v>
      </c>
      <c r="H246" s="15">
        <f t="shared" si="20"/>
        <v>189</v>
      </c>
      <c r="I246" s="15">
        <v>1.3</v>
      </c>
    </row>
    <row r="247" spans="1:9" x14ac:dyDescent="0.25">
      <c r="A247" s="15">
        <f t="shared" si="18"/>
        <v>190</v>
      </c>
      <c r="B247" s="96">
        <v>1.2</v>
      </c>
      <c r="D247" s="15">
        <f t="shared" si="19"/>
        <v>190</v>
      </c>
      <c r="E247" s="96">
        <v>1.3</v>
      </c>
      <c r="H247" s="15">
        <f t="shared" si="20"/>
        <v>190</v>
      </c>
      <c r="I247" s="15">
        <v>1.3</v>
      </c>
    </row>
    <row r="248" spans="1:9" x14ac:dyDescent="0.25">
      <c r="A248" s="15">
        <f t="shared" si="18"/>
        <v>191</v>
      </c>
      <c r="B248" s="96">
        <v>1.2</v>
      </c>
      <c r="D248" s="15">
        <f t="shared" si="19"/>
        <v>191</v>
      </c>
      <c r="E248" s="96">
        <v>1.3</v>
      </c>
      <c r="H248" s="15">
        <f t="shared" si="20"/>
        <v>191</v>
      </c>
      <c r="I248" s="15">
        <v>1.3</v>
      </c>
    </row>
    <row r="249" spans="1:9" x14ac:dyDescent="0.25">
      <c r="A249" s="15">
        <f t="shared" si="18"/>
        <v>192</v>
      </c>
      <c r="B249" s="96">
        <v>1.2</v>
      </c>
      <c r="D249" s="15">
        <f t="shared" si="19"/>
        <v>192</v>
      </c>
      <c r="E249" s="96">
        <v>1.3</v>
      </c>
      <c r="H249" s="15">
        <f t="shared" si="20"/>
        <v>192</v>
      </c>
      <c r="I249" s="15">
        <v>1.3</v>
      </c>
    </row>
    <row r="250" spans="1:9" x14ac:dyDescent="0.25">
      <c r="A250" s="15">
        <f t="shared" si="18"/>
        <v>193</v>
      </c>
      <c r="B250" s="96">
        <v>1.2</v>
      </c>
      <c r="D250" s="15">
        <f t="shared" si="19"/>
        <v>193</v>
      </c>
      <c r="E250" s="96">
        <v>1.3</v>
      </c>
      <c r="H250" s="15">
        <f t="shared" si="20"/>
        <v>193</v>
      </c>
      <c r="I250" s="15">
        <v>1.3</v>
      </c>
    </row>
    <row r="251" spans="1:9" x14ac:dyDescent="0.25">
      <c r="A251" s="15">
        <f t="shared" si="18"/>
        <v>194</v>
      </c>
      <c r="B251" s="96">
        <v>1.2</v>
      </c>
      <c r="D251" s="15">
        <f t="shared" si="19"/>
        <v>194</v>
      </c>
      <c r="E251" s="96">
        <v>1.3</v>
      </c>
      <c r="H251" s="15">
        <f t="shared" si="20"/>
        <v>194</v>
      </c>
      <c r="I251" s="15">
        <v>1.3</v>
      </c>
    </row>
    <row r="252" spans="1:9" x14ac:dyDescent="0.25">
      <c r="A252" s="15">
        <f t="shared" si="18"/>
        <v>195</v>
      </c>
      <c r="B252" s="96">
        <v>1.2</v>
      </c>
      <c r="D252" s="15">
        <f t="shared" si="19"/>
        <v>195</v>
      </c>
      <c r="E252" s="96">
        <v>1.3</v>
      </c>
      <c r="H252" s="15">
        <f t="shared" si="20"/>
        <v>195</v>
      </c>
      <c r="I252" s="15">
        <v>1.3</v>
      </c>
    </row>
    <row r="253" spans="1:9" x14ac:dyDescent="0.25">
      <c r="A253" s="15">
        <f t="shared" si="18"/>
        <v>196</v>
      </c>
      <c r="B253" s="96">
        <v>1.2</v>
      </c>
      <c r="D253" s="15">
        <f t="shared" si="19"/>
        <v>196</v>
      </c>
      <c r="E253" s="96">
        <v>1.3</v>
      </c>
      <c r="H253" s="15">
        <f t="shared" si="20"/>
        <v>196</v>
      </c>
      <c r="I253" s="15">
        <v>1.3</v>
      </c>
    </row>
    <row r="254" spans="1:9" x14ac:dyDescent="0.25">
      <c r="A254" s="15">
        <f t="shared" si="18"/>
        <v>197</v>
      </c>
      <c r="B254" s="96">
        <v>1.2</v>
      </c>
      <c r="D254" s="15">
        <f t="shared" si="19"/>
        <v>197</v>
      </c>
      <c r="E254" s="96">
        <v>1.3</v>
      </c>
      <c r="H254" s="15">
        <f t="shared" si="20"/>
        <v>197</v>
      </c>
      <c r="I254" s="15">
        <v>1.3</v>
      </c>
    </row>
    <row r="255" spans="1:9" x14ac:dyDescent="0.25">
      <c r="A255" s="15">
        <f t="shared" si="18"/>
        <v>198</v>
      </c>
      <c r="B255" s="96">
        <v>1.2</v>
      </c>
      <c r="D255" s="15">
        <f t="shared" si="19"/>
        <v>198</v>
      </c>
      <c r="E255" s="96">
        <v>1.3</v>
      </c>
      <c r="H255" s="15">
        <f t="shared" si="20"/>
        <v>198</v>
      </c>
      <c r="I255" s="15">
        <v>1.3</v>
      </c>
    </row>
    <row r="256" spans="1:9" x14ac:dyDescent="0.25">
      <c r="A256" s="15">
        <f t="shared" si="18"/>
        <v>199</v>
      </c>
      <c r="B256" s="96">
        <v>1.2</v>
      </c>
      <c r="D256" s="15">
        <f t="shared" si="19"/>
        <v>199</v>
      </c>
      <c r="E256" s="96">
        <v>1.3</v>
      </c>
      <c r="H256" s="15">
        <f t="shared" si="20"/>
        <v>199</v>
      </c>
      <c r="I256" s="15">
        <v>1.3</v>
      </c>
    </row>
    <row r="257" spans="1:9" x14ac:dyDescent="0.25">
      <c r="A257" s="15">
        <f t="shared" si="18"/>
        <v>200</v>
      </c>
      <c r="B257" s="96">
        <v>1.2</v>
      </c>
      <c r="D257" s="15">
        <f t="shared" si="19"/>
        <v>200</v>
      </c>
      <c r="E257" s="96">
        <v>1.3</v>
      </c>
      <c r="H257" s="15">
        <f t="shared" si="20"/>
        <v>200</v>
      </c>
      <c r="I257" s="15">
        <v>1.3</v>
      </c>
    </row>
    <row r="258" spans="1:9" x14ac:dyDescent="0.25">
      <c r="A258" s="15">
        <f t="shared" si="18"/>
        <v>201</v>
      </c>
      <c r="B258" s="96">
        <v>1.2</v>
      </c>
      <c r="D258" s="15">
        <f t="shared" si="19"/>
        <v>201</v>
      </c>
      <c r="E258" s="96">
        <v>1.3</v>
      </c>
      <c r="H258" s="15">
        <f t="shared" si="20"/>
        <v>201</v>
      </c>
      <c r="I258" s="15">
        <v>1.3</v>
      </c>
    </row>
    <row r="259" spans="1:9" x14ac:dyDescent="0.25">
      <c r="A259" s="15">
        <f t="shared" si="18"/>
        <v>202</v>
      </c>
      <c r="B259" s="96">
        <v>1.2</v>
      </c>
      <c r="D259" s="15">
        <f t="shared" si="19"/>
        <v>202</v>
      </c>
      <c r="E259" s="96">
        <v>1.3</v>
      </c>
      <c r="H259" s="15">
        <f t="shared" si="20"/>
        <v>202</v>
      </c>
      <c r="I259" s="15">
        <v>1.3</v>
      </c>
    </row>
    <row r="260" spans="1:9" x14ac:dyDescent="0.25">
      <c r="A260" s="15">
        <f t="shared" si="18"/>
        <v>203</v>
      </c>
      <c r="B260" s="96">
        <v>1.2</v>
      </c>
      <c r="D260" s="15">
        <f t="shared" si="19"/>
        <v>203</v>
      </c>
      <c r="E260" s="96">
        <v>1.3</v>
      </c>
      <c r="H260" s="15">
        <f t="shared" si="20"/>
        <v>203</v>
      </c>
      <c r="I260" s="15">
        <v>1.3</v>
      </c>
    </row>
    <row r="261" spans="1:9" x14ac:dyDescent="0.25">
      <c r="A261" s="15">
        <f t="shared" si="18"/>
        <v>204</v>
      </c>
      <c r="B261" s="96">
        <v>1.2</v>
      </c>
      <c r="D261" s="15">
        <f t="shared" si="19"/>
        <v>204</v>
      </c>
      <c r="E261" s="96">
        <v>1.3</v>
      </c>
      <c r="H261" s="15">
        <f t="shared" si="20"/>
        <v>204</v>
      </c>
      <c r="I261" s="15">
        <v>1.3</v>
      </c>
    </row>
    <row r="262" spans="1:9" x14ac:dyDescent="0.25">
      <c r="A262" s="15">
        <f t="shared" si="18"/>
        <v>205</v>
      </c>
      <c r="B262" s="96">
        <v>1.2</v>
      </c>
      <c r="D262" s="15">
        <f t="shared" si="19"/>
        <v>205</v>
      </c>
      <c r="E262" s="96">
        <v>1.3</v>
      </c>
      <c r="H262" s="15">
        <f t="shared" si="20"/>
        <v>205</v>
      </c>
      <c r="I262" s="15">
        <v>1.3</v>
      </c>
    </row>
    <row r="263" spans="1:9" x14ac:dyDescent="0.25">
      <c r="A263" s="15">
        <f t="shared" si="18"/>
        <v>206</v>
      </c>
      <c r="B263" s="96">
        <v>1.2</v>
      </c>
      <c r="D263" s="15">
        <f t="shared" si="19"/>
        <v>206</v>
      </c>
      <c r="E263" s="96">
        <v>1.3</v>
      </c>
      <c r="H263" s="15">
        <f t="shared" si="20"/>
        <v>206</v>
      </c>
      <c r="I263" s="15">
        <v>1.3</v>
      </c>
    </row>
    <row r="264" spans="1:9" x14ac:dyDescent="0.25">
      <c r="A264" s="15">
        <f t="shared" si="18"/>
        <v>207</v>
      </c>
      <c r="B264" s="96">
        <v>1.2</v>
      </c>
      <c r="D264" s="15">
        <f t="shared" si="19"/>
        <v>207</v>
      </c>
      <c r="E264" s="96">
        <v>1.3</v>
      </c>
      <c r="H264" s="15">
        <f t="shared" si="20"/>
        <v>207</v>
      </c>
      <c r="I264" s="15">
        <v>1.3</v>
      </c>
    </row>
    <row r="265" spans="1:9" x14ac:dyDescent="0.25">
      <c r="A265" s="15">
        <f t="shared" si="18"/>
        <v>208</v>
      </c>
      <c r="B265" s="96">
        <v>1.2</v>
      </c>
      <c r="D265" s="15">
        <f t="shared" si="19"/>
        <v>208</v>
      </c>
      <c r="E265" s="96">
        <v>1.3</v>
      </c>
      <c r="H265" s="15">
        <f t="shared" si="20"/>
        <v>208</v>
      </c>
      <c r="I265" s="15">
        <v>1.3</v>
      </c>
    </row>
    <row r="266" spans="1:9" x14ac:dyDescent="0.25">
      <c r="A266" s="15">
        <f t="shared" si="18"/>
        <v>209</v>
      </c>
      <c r="B266" s="96">
        <v>1.2</v>
      </c>
      <c r="D266" s="15">
        <f t="shared" si="19"/>
        <v>209</v>
      </c>
      <c r="E266" s="96">
        <v>1.3</v>
      </c>
      <c r="H266" s="15">
        <f t="shared" si="20"/>
        <v>209</v>
      </c>
      <c r="I266" s="15">
        <v>1.3</v>
      </c>
    </row>
    <row r="267" spans="1:9" x14ac:dyDescent="0.25">
      <c r="A267" s="15">
        <f t="shared" si="18"/>
        <v>210</v>
      </c>
      <c r="B267" s="96">
        <v>1.2</v>
      </c>
      <c r="D267" s="15">
        <f t="shared" si="19"/>
        <v>210</v>
      </c>
      <c r="E267" s="96">
        <v>1.3</v>
      </c>
      <c r="H267" s="15">
        <f t="shared" si="20"/>
        <v>210</v>
      </c>
      <c r="I267" s="15">
        <v>1.3</v>
      </c>
    </row>
    <row r="268" spans="1:9" x14ac:dyDescent="0.25">
      <c r="A268" s="15">
        <f t="shared" si="18"/>
        <v>211</v>
      </c>
      <c r="B268" s="96">
        <v>1.2</v>
      </c>
      <c r="D268" s="15">
        <f t="shared" si="19"/>
        <v>211</v>
      </c>
      <c r="E268" s="96">
        <v>1.3</v>
      </c>
      <c r="H268" s="15">
        <f t="shared" si="20"/>
        <v>211</v>
      </c>
      <c r="I268" s="15">
        <v>1.3</v>
      </c>
    </row>
    <row r="269" spans="1:9" x14ac:dyDescent="0.25">
      <c r="A269" s="15">
        <f t="shared" si="18"/>
        <v>212</v>
      </c>
      <c r="B269" s="96">
        <v>1.2</v>
      </c>
      <c r="D269" s="15">
        <f t="shared" si="19"/>
        <v>212</v>
      </c>
      <c r="E269" s="96">
        <v>1.3</v>
      </c>
      <c r="H269" s="15">
        <f t="shared" si="20"/>
        <v>212</v>
      </c>
      <c r="I269" s="15">
        <v>1.3</v>
      </c>
    </row>
    <row r="270" spans="1:9" x14ac:dyDescent="0.25">
      <c r="A270" s="15">
        <f t="shared" si="18"/>
        <v>213</v>
      </c>
      <c r="B270" s="96">
        <v>1.2</v>
      </c>
      <c r="D270" s="15">
        <f t="shared" si="19"/>
        <v>213</v>
      </c>
      <c r="E270" s="96">
        <v>1.3</v>
      </c>
      <c r="H270" s="15">
        <f t="shared" si="20"/>
        <v>213</v>
      </c>
      <c r="I270" s="15">
        <v>1.3</v>
      </c>
    </row>
    <row r="271" spans="1:9" x14ac:dyDescent="0.25">
      <c r="A271" s="15">
        <f t="shared" si="18"/>
        <v>214</v>
      </c>
      <c r="B271" s="96">
        <v>1.1000000000000001</v>
      </c>
      <c r="D271" s="15">
        <f t="shared" si="19"/>
        <v>214</v>
      </c>
      <c r="E271" s="96">
        <v>1.2</v>
      </c>
      <c r="H271" s="15">
        <f t="shared" si="20"/>
        <v>214</v>
      </c>
      <c r="I271" s="96">
        <v>1.2</v>
      </c>
    </row>
    <row r="272" spans="1:9" x14ac:dyDescent="0.25">
      <c r="A272" s="15">
        <f t="shared" si="18"/>
        <v>215</v>
      </c>
      <c r="B272" s="96">
        <v>1.1000000000000001</v>
      </c>
      <c r="D272" s="15">
        <f t="shared" si="19"/>
        <v>215</v>
      </c>
      <c r="E272" s="96">
        <v>1.2</v>
      </c>
      <c r="H272" s="15">
        <f t="shared" si="20"/>
        <v>215</v>
      </c>
      <c r="I272" s="96">
        <v>1.2</v>
      </c>
    </row>
    <row r="273" spans="1:9" x14ac:dyDescent="0.25">
      <c r="A273" s="15">
        <f t="shared" si="18"/>
        <v>216</v>
      </c>
      <c r="B273" s="96">
        <v>1.1000000000000001</v>
      </c>
      <c r="D273" s="15">
        <f t="shared" si="19"/>
        <v>216</v>
      </c>
      <c r="E273" s="96">
        <v>1.2</v>
      </c>
      <c r="H273" s="15">
        <f t="shared" si="20"/>
        <v>216</v>
      </c>
      <c r="I273" s="96">
        <v>1.2</v>
      </c>
    </row>
    <row r="274" spans="1:9" x14ac:dyDescent="0.25">
      <c r="A274" s="15">
        <f t="shared" si="18"/>
        <v>217</v>
      </c>
      <c r="B274" s="96">
        <v>1.1000000000000001</v>
      </c>
      <c r="D274" s="15">
        <f t="shared" si="19"/>
        <v>217</v>
      </c>
      <c r="E274" s="96">
        <v>1.2</v>
      </c>
      <c r="H274" s="15">
        <f t="shared" si="20"/>
        <v>217</v>
      </c>
      <c r="I274" s="96">
        <v>1.2</v>
      </c>
    </row>
    <row r="275" spans="1:9" x14ac:dyDescent="0.25">
      <c r="A275" s="15">
        <f t="shared" si="18"/>
        <v>218</v>
      </c>
      <c r="B275" s="96">
        <v>1.1000000000000001</v>
      </c>
      <c r="D275" s="15">
        <f t="shared" si="19"/>
        <v>218</v>
      </c>
      <c r="E275" s="96">
        <v>1.2</v>
      </c>
      <c r="H275" s="15">
        <f t="shared" si="20"/>
        <v>218</v>
      </c>
      <c r="I275" s="96">
        <v>1.2</v>
      </c>
    </row>
    <row r="276" spans="1:9" x14ac:dyDescent="0.25">
      <c r="A276" s="15">
        <f t="shared" si="18"/>
        <v>219</v>
      </c>
      <c r="B276" s="96">
        <v>1.1000000000000001</v>
      </c>
      <c r="D276" s="15">
        <f t="shared" si="19"/>
        <v>219</v>
      </c>
      <c r="E276" s="96">
        <v>1.2</v>
      </c>
      <c r="H276" s="15">
        <f t="shared" si="20"/>
        <v>219</v>
      </c>
      <c r="I276" s="96">
        <v>1.2</v>
      </c>
    </row>
    <row r="277" spans="1:9" x14ac:dyDescent="0.25">
      <c r="A277" s="15">
        <f t="shared" si="18"/>
        <v>220</v>
      </c>
      <c r="B277" s="96">
        <v>1.1000000000000001</v>
      </c>
      <c r="D277" s="15">
        <f t="shared" si="19"/>
        <v>220</v>
      </c>
      <c r="E277" s="96">
        <v>1.2</v>
      </c>
      <c r="H277" s="15">
        <f t="shared" si="20"/>
        <v>220</v>
      </c>
      <c r="I277" s="96">
        <v>1.2</v>
      </c>
    </row>
    <row r="278" spans="1:9" x14ac:dyDescent="0.25">
      <c r="A278" s="15">
        <f t="shared" si="18"/>
        <v>221</v>
      </c>
      <c r="B278" s="96">
        <v>1.1000000000000001</v>
      </c>
      <c r="D278" s="15">
        <f t="shared" si="19"/>
        <v>221</v>
      </c>
      <c r="E278" s="96">
        <v>1.2</v>
      </c>
      <c r="H278" s="15">
        <f t="shared" si="20"/>
        <v>221</v>
      </c>
      <c r="I278" s="96">
        <v>1.2</v>
      </c>
    </row>
    <row r="279" spans="1:9" x14ac:dyDescent="0.25">
      <c r="A279" s="15">
        <f t="shared" si="18"/>
        <v>222</v>
      </c>
      <c r="B279" s="96">
        <v>1.1000000000000001</v>
      </c>
      <c r="D279" s="15">
        <f t="shared" si="19"/>
        <v>222</v>
      </c>
      <c r="E279" s="96">
        <v>1.2</v>
      </c>
      <c r="H279" s="15">
        <f t="shared" si="20"/>
        <v>222</v>
      </c>
      <c r="I279" s="96">
        <v>1.2</v>
      </c>
    </row>
    <row r="280" spans="1:9" x14ac:dyDescent="0.25">
      <c r="A280" s="15">
        <f t="shared" si="18"/>
        <v>223</v>
      </c>
      <c r="B280" s="96">
        <v>1.1000000000000001</v>
      </c>
      <c r="D280" s="15">
        <f t="shared" si="19"/>
        <v>223</v>
      </c>
      <c r="E280" s="96">
        <v>1.2</v>
      </c>
      <c r="H280" s="15">
        <f t="shared" si="20"/>
        <v>223</v>
      </c>
      <c r="I280" s="96">
        <v>1.2</v>
      </c>
    </row>
    <row r="281" spans="1:9" x14ac:dyDescent="0.25">
      <c r="A281" s="15">
        <f t="shared" si="18"/>
        <v>224</v>
      </c>
      <c r="B281" s="96">
        <v>1.1000000000000001</v>
      </c>
      <c r="D281" s="15">
        <f t="shared" si="19"/>
        <v>224</v>
      </c>
      <c r="E281" s="96">
        <v>1.2</v>
      </c>
      <c r="H281" s="15">
        <f t="shared" si="20"/>
        <v>224</v>
      </c>
      <c r="I281" s="96">
        <v>1.2</v>
      </c>
    </row>
    <row r="282" spans="1:9" x14ac:dyDescent="0.25">
      <c r="A282" s="15">
        <f t="shared" si="18"/>
        <v>225</v>
      </c>
      <c r="B282" s="96">
        <v>1.1000000000000001</v>
      </c>
      <c r="D282" s="15">
        <f t="shared" si="19"/>
        <v>225</v>
      </c>
      <c r="E282" s="96">
        <v>1.2</v>
      </c>
      <c r="H282" s="15">
        <f t="shared" si="20"/>
        <v>225</v>
      </c>
      <c r="I282" s="96">
        <v>1.2</v>
      </c>
    </row>
    <row r="283" spans="1:9" x14ac:dyDescent="0.25">
      <c r="A283" s="15">
        <f t="shared" si="18"/>
        <v>226</v>
      </c>
      <c r="B283" s="96">
        <v>1.1000000000000001</v>
      </c>
      <c r="D283" s="15">
        <f t="shared" si="19"/>
        <v>226</v>
      </c>
      <c r="E283" s="96">
        <v>1.2</v>
      </c>
      <c r="H283" s="15">
        <f t="shared" si="20"/>
        <v>226</v>
      </c>
      <c r="I283" s="96">
        <v>1.2</v>
      </c>
    </row>
    <row r="284" spans="1:9" x14ac:dyDescent="0.25">
      <c r="A284" s="15">
        <f t="shared" si="18"/>
        <v>227</v>
      </c>
      <c r="B284" s="96">
        <v>1.1000000000000001</v>
      </c>
      <c r="D284" s="15">
        <f t="shared" si="19"/>
        <v>227</v>
      </c>
      <c r="E284" s="96">
        <v>1.2</v>
      </c>
      <c r="H284" s="15">
        <f t="shared" si="20"/>
        <v>227</v>
      </c>
      <c r="I284" s="96">
        <v>1.2</v>
      </c>
    </row>
    <row r="285" spans="1:9" x14ac:dyDescent="0.25">
      <c r="A285" s="15">
        <f t="shared" si="18"/>
        <v>228</v>
      </c>
      <c r="B285" s="96">
        <v>1.1000000000000001</v>
      </c>
      <c r="D285" s="15">
        <f t="shared" si="19"/>
        <v>228</v>
      </c>
      <c r="E285" s="96">
        <v>1.2</v>
      </c>
      <c r="H285" s="15">
        <f t="shared" si="20"/>
        <v>228</v>
      </c>
      <c r="I285" s="96">
        <v>1.2</v>
      </c>
    </row>
    <row r="286" spans="1:9" x14ac:dyDescent="0.25">
      <c r="A286" s="15">
        <f t="shared" si="18"/>
        <v>229</v>
      </c>
      <c r="B286" s="96">
        <v>1.1000000000000001</v>
      </c>
      <c r="D286" s="15">
        <f t="shared" si="19"/>
        <v>229</v>
      </c>
      <c r="E286" s="96">
        <v>1.2</v>
      </c>
      <c r="H286" s="15">
        <f t="shared" si="20"/>
        <v>229</v>
      </c>
      <c r="I286" s="96">
        <v>1.2</v>
      </c>
    </row>
    <row r="287" spans="1:9" x14ac:dyDescent="0.25">
      <c r="A287" s="15">
        <f t="shared" si="18"/>
        <v>230</v>
      </c>
      <c r="B287" s="96">
        <v>1.1000000000000001</v>
      </c>
      <c r="D287" s="15">
        <f t="shared" si="19"/>
        <v>230</v>
      </c>
      <c r="E287" s="96">
        <v>1.2</v>
      </c>
      <c r="H287" s="15">
        <f t="shared" si="20"/>
        <v>230</v>
      </c>
      <c r="I287" s="96">
        <v>1.2</v>
      </c>
    </row>
    <row r="288" spans="1:9" x14ac:dyDescent="0.25">
      <c r="A288" s="15">
        <f t="shared" si="18"/>
        <v>231</v>
      </c>
      <c r="B288" s="96">
        <v>1.1000000000000001</v>
      </c>
      <c r="D288" s="15">
        <f t="shared" si="19"/>
        <v>231</v>
      </c>
      <c r="E288" s="96">
        <v>1.2</v>
      </c>
      <c r="H288" s="15">
        <f t="shared" si="20"/>
        <v>231</v>
      </c>
      <c r="I288" s="96">
        <v>1.2</v>
      </c>
    </row>
    <row r="289" spans="1:9" x14ac:dyDescent="0.25">
      <c r="A289" s="15">
        <f t="shared" ref="A289:A352" si="21">A288+1</f>
        <v>232</v>
      </c>
      <c r="B289" s="96">
        <v>1.1000000000000001</v>
      </c>
      <c r="D289" s="15">
        <f t="shared" ref="D289:D352" si="22">D288+1</f>
        <v>232</v>
      </c>
      <c r="E289" s="96">
        <v>1.2</v>
      </c>
      <c r="H289" s="15">
        <f t="shared" ref="H289:H352" si="23">H288+1</f>
        <v>232</v>
      </c>
      <c r="I289" s="96">
        <v>1.2</v>
      </c>
    </row>
    <row r="290" spans="1:9" x14ac:dyDescent="0.25">
      <c r="A290" s="15">
        <f t="shared" si="21"/>
        <v>233</v>
      </c>
      <c r="B290" s="96">
        <v>1.1000000000000001</v>
      </c>
      <c r="D290" s="15">
        <f t="shared" si="22"/>
        <v>233</v>
      </c>
      <c r="E290" s="96">
        <v>1.2</v>
      </c>
      <c r="H290" s="15">
        <f t="shared" si="23"/>
        <v>233</v>
      </c>
      <c r="I290" s="96">
        <v>1.2</v>
      </c>
    </row>
    <row r="291" spans="1:9" x14ac:dyDescent="0.25">
      <c r="A291" s="15">
        <f t="shared" si="21"/>
        <v>234</v>
      </c>
      <c r="B291" s="96">
        <v>1.1000000000000001</v>
      </c>
      <c r="D291" s="15">
        <f t="shared" si="22"/>
        <v>234</v>
      </c>
      <c r="E291" s="96">
        <v>1.2</v>
      </c>
      <c r="H291" s="15">
        <f t="shared" si="23"/>
        <v>234</v>
      </c>
      <c r="I291" s="96">
        <v>1.2</v>
      </c>
    </row>
    <row r="292" spans="1:9" x14ac:dyDescent="0.25">
      <c r="A292" s="15">
        <f t="shared" si="21"/>
        <v>235</v>
      </c>
      <c r="B292" s="96">
        <v>1.1000000000000001</v>
      </c>
      <c r="D292" s="15">
        <f t="shared" si="22"/>
        <v>235</v>
      </c>
      <c r="E292" s="96">
        <v>1.2</v>
      </c>
      <c r="H292" s="15">
        <f t="shared" si="23"/>
        <v>235</v>
      </c>
      <c r="I292" s="96">
        <v>1.2</v>
      </c>
    </row>
    <row r="293" spans="1:9" x14ac:dyDescent="0.25">
      <c r="A293" s="15">
        <f t="shared" si="21"/>
        <v>236</v>
      </c>
      <c r="B293" s="96">
        <v>1.1000000000000001</v>
      </c>
      <c r="D293" s="15">
        <f t="shared" si="22"/>
        <v>236</v>
      </c>
      <c r="E293" s="96">
        <v>1.2</v>
      </c>
      <c r="H293" s="15">
        <f t="shared" si="23"/>
        <v>236</v>
      </c>
      <c r="I293" s="96">
        <v>1.2</v>
      </c>
    </row>
    <row r="294" spans="1:9" x14ac:dyDescent="0.25">
      <c r="A294" s="15">
        <f t="shared" si="21"/>
        <v>237</v>
      </c>
      <c r="B294" s="96">
        <v>1.1000000000000001</v>
      </c>
      <c r="D294" s="15">
        <f t="shared" si="22"/>
        <v>237</v>
      </c>
      <c r="E294" s="96">
        <v>1.2</v>
      </c>
      <c r="H294" s="15">
        <f t="shared" si="23"/>
        <v>237</v>
      </c>
      <c r="I294" s="96">
        <v>1.2</v>
      </c>
    </row>
    <row r="295" spans="1:9" x14ac:dyDescent="0.25">
      <c r="A295" s="15">
        <f t="shared" si="21"/>
        <v>238</v>
      </c>
      <c r="B295" s="96">
        <v>1.1000000000000001</v>
      </c>
      <c r="D295" s="15">
        <f t="shared" si="22"/>
        <v>238</v>
      </c>
      <c r="E295" s="96">
        <v>1.2</v>
      </c>
      <c r="H295" s="15">
        <f t="shared" si="23"/>
        <v>238</v>
      </c>
      <c r="I295" s="96">
        <v>1.2</v>
      </c>
    </row>
    <row r="296" spans="1:9" x14ac:dyDescent="0.25">
      <c r="A296" s="15">
        <f t="shared" si="21"/>
        <v>239</v>
      </c>
      <c r="B296" s="96">
        <v>1.1000000000000001</v>
      </c>
      <c r="D296" s="15">
        <f t="shared" si="22"/>
        <v>239</v>
      </c>
      <c r="E296" s="96">
        <v>1.2</v>
      </c>
      <c r="H296" s="15">
        <f t="shared" si="23"/>
        <v>239</v>
      </c>
      <c r="I296" s="96">
        <v>1.2</v>
      </c>
    </row>
    <row r="297" spans="1:9" x14ac:dyDescent="0.25">
      <c r="A297" s="15">
        <f t="shared" si="21"/>
        <v>240</v>
      </c>
      <c r="B297" s="96">
        <v>1.1000000000000001</v>
      </c>
      <c r="D297" s="15">
        <f t="shared" si="22"/>
        <v>240</v>
      </c>
      <c r="E297" s="96">
        <v>1.2</v>
      </c>
      <c r="H297" s="15">
        <f t="shared" si="23"/>
        <v>240</v>
      </c>
      <c r="I297" s="96">
        <v>1.2</v>
      </c>
    </row>
    <row r="298" spans="1:9" x14ac:dyDescent="0.25">
      <c r="A298" s="15">
        <f t="shared" si="21"/>
        <v>241</v>
      </c>
      <c r="B298" s="96">
        <v>1.1000000000000001</v>
      </c>
      <c r="D298" s="15">
        <f t="shared" si="22"/>
        <v>241</v>
      </c>
      <c r="E298" s="96">
        <v>1.2</v>
      </c>
      <c r="H298" s="15">
        <f t="shared" si="23"/>
        <v>241</v>
      </c>
      <c r="I298" s="96">
        <v>1.2</v>
      </c>
    </row>
    <row r="299" spans="1:9" x14ac:dyDescent="0.25">
      <c r="A299" s="15">
        <f t="shared" si="21"/>
        <v>242</v>
      </c>
      <c r="B299" s="96">
        <v>1.1000000000000001</v>
      </c>
      <c r="D299" s="15">
        <f t="shared" si="22"/>
        <v>242</v>
      </c>
      <c r="E299" s="96">
        <v>1.2</v>
      </c>
      <c r="H299" s="15">
        <f t="shared" si="23"/>
        <v>242</v>
      </c>
      <c r="I299" s="96">
        <v>1.2</v>
      </c>
    </row>
    <row r="300" spans="1:9" x14ac:dyDescent="0.25">
      <c r="A300" s="15">
        <f t="shared" si="21"/>
        <v>243</v>
      </c>
      <c r="B300" s="96">
        <v>1.1000000000000001</v>
      </c>
      <c r="D300" s="15">
        <f t="shared" si="22"/>
        <v>243</v>
      </c>
      <c r="E300" s="96">
        <v>1.2</v>
      </c>
      <c r="H300" s="15">
        <f t="shared" si="23"/>
        <v>243</v>
      </c>
      <c r="I300" s="96">
        <v>1.2</v>
      </c>
    </row>
    <row r="301" spans="1:9" x14ac:dyDescent="0.25">
      <c r="A301" s="15">
        <f t="shared" si="21"/>
        <v>244</v>
      </c>
      <c r="B301" s="96">
        <v>1.1000000000000001</v>
      </c>
      <c r="D301" s="15">
        <f t="shared" si="22"/>
        <v>244</v>
      </c>
      <c r="E301" s="96">
        <v>1.2</v>
      </c>
      <c r="H301" s="15">
        <f t="shared" si="23"/>
        <v>244</v>
      </c>
      <c r="I301" s="96">
        <v>1.2</v>
      </c>
    </row>
    <row r="302" spans="1:9" x14ac:dyDescent="0.25">
      <c r="A302" s="15">
        <f t="shared" si="21"/>
        <v>245</v>
      </c>
      <c r="B302" s="96">
        <v>1.1000000000000001</v>
      </c>
      <c r="D302" s="15">
        <f t="shared" si="22"/>
        <v>245</v>
      </c>
      <c r="E302" s="96">
        <v>1.2</v>
      </c>
      <c r="H302" s="15">
        <f t="shared" si="23"/>
        <v>245</v>
      </c>
      <c r="I302" s="96">
        <v>1.2</v>
      </c>
    </row>
    <row r="303" spans="1:9" x14ac:dyDescent="0.25">
      <c r="A303" s="15">
        <f t="shared" si="21"/>
        <v>246</v>
      </c>
      <c r="B303" s="96">
        <v>1.1000000000000001</v>
      </c>
      <c r="D303" s="15">
        <f t="shared" si="22"/>
        <v>246</v>
      </c>
      <c r="E303" s="96">
        <v>1.2</v>
      </c>
      <c r="H303" s="15">
        <f t="shared" si="23"/>
        <v>246</v>
      </c>
      <c r="I303" s="96">
        <v>1.2</v>
      </c>
    </row>
    <row r="304" spans="1:9" x14ac:dyDescent="0.25">
      <c r="A304" s="15">
        <f t="shared" si="21"/>
        <v>247</v>
      </c>
      <c r="B304" s="96">
        <v>1.1000000000000001</v>
      </c>
      <c r="D304" s="15">
        <f t="shared" si="22"/>
        <v>247</v>
      </c>
      <c r="E304" s="96">
        <v>1.2</v>
      </c>
      <c r="H304" s="15">
        <f t="shared" si="23"/>
        <v>247</v>
      </c>
      <c r="I304" s="96">
        <v>1.2</v>
      </c>
    </row>
    <row r="305" spans="1:9" x14ac:dyDescent="0.25">
      <c r="A305" s="15">
        <f t="shared" si="21"/>
        <v>248</v>
      </c>
      <c r="B305" s="96">
        <v>1.1000000000000001</v>
      </c>
      <c r="D305" s="15">
        <f t="shared" si="22"/>
        <v>248</v>
      </c>
      <c r="E305" s="96">
        <v>1.2</v>
      </c>
      <c r="H305" s="15">
        <f t="shared" si="23"/>
        <v>248</v>
      </c>
      <c r="I305" s="96">
        <v>1.2</v>
      </c>
    </row>
    <row r="306" spans="1:9" x14ac:dyDescent="0.25">
      <c r="A306" s="15">
        <f t="shared" si="21"/>
        <v>249</v>
      </c>
      <c r="B306" s="96">
        <v>1.1000000000000001</v>
      </c>
      <c r="D306" s="15">
        <f t="shared" si="22"/>
        <v>249</v>
      </c>
      <c r="E306" s="96">
        <v>1.2</v>
      </c>
      <c r="H306" s="15">
        <f t="shared" si="23"/>
        <v>249</v>
      </c>
      <c r="I306" s="96">
        <v>1.2</v>
      </c>
    </row>
    <row r="307" spans="1:9" x14ac:dyDescent="0.25">
      <c r="A307" s="15">
        <f t="shared" si="21"/>
        <v>250</v>
      </c>
      <c r="B307" s="96">
        <v>1.1000000000000001</v>
      </c>
      <c r="D307" s="15">
        <f t="shared" si="22"/>
        <v>250</v>
      </c>
      <c r="E307" s="96">
        <v>1.2</v>
      </c>
      <c r="H307" s="15">
        <f t="shared" si="23"/>
        <v>250</v>
      </c>
      <c r="I307" s="96">
        <v>1.2</v>
      </c>
    </row>
    <row r="308" spans="1:9" x14ac:dyDescent="0.25">
      <c r="A308" s="15">
        <f t="shared" si="21"/>
        <v>251</v>
      </c>
      <c r="B308" s="96">
        <v>1.1000000000000001</v>
      </c>
      <c r="D308" s="15">
        <f t="shared" si="22"/>
        <v>251</v>
      </c>
      <c r="E308" s="96">
        <v>1.2</v>
      </c>
      <c r="H308" s="15">
        <f t="shared" si="23"/>
        <v>251</v>
      </c>
      <c r="I308" s="96">
        <v>1.2</v>
      </c>
    </row>
    <row r="309" spans="1:9" x14ac:dyDescent="0.25">
      <c r="A309" s="15">
        <f t="shared" si="21"/>
        <v>252</v>
      </c>
      <c r="B309" s="96">
        <v>1.1000000000000001</v>
      </c>
      <c r="D309" s="15">
        <f t="shared" si="22"/>
        <v>252</v>
      </c>
      <c r="E309" s="96">
        <v>1.2</v>
      </c>
      <c r="H309" s="15">
        <f t="shared" si="23"/>
        <v>252</v>
      </c>
      <c r="I309" s="96">
        <v>1.2</v>
      </c>
    </row>
    <row r="310" spans="1:9" x14ac:dyDescent="0.25">
      <c r="A310" s="15">
        <f t="shared" si="21"/>
        <v>253</v>
      </c>
      <c r="B310" s="96">
        <v>1.1000000000000001</v>
      </c>
      <c r="D310" s="15">
        <f t="shared" si="22"/>
        <v>253</v>
      </c>
      <c r="E310" s="96">
        <v>1.2</v>
      </c>
      <c r="H310" s="15">
        <f t="shared" si="23"/>
        <v>253</v>
      </c>
      <c r="I310" s="96">
        <v>1.2</v>
      </c>
    </row>
    <row r="311" spans="1:9" x14ac:dyDescent="0.25">
      <c r="A311" s="15">
        <f t="shared" si="21"/>
        <v>254</v>
      </c>
      <c r="B311" s="96">
        <v>1.1000000000000001</v>
      </c>
      <c r="D311" s="15">
        <f t="shared" si="22"/>
        <v>254</v>
      </c>
      <c r="E311" s="96">
        <v>1.2</v>
      </c>
      <c r="H311" s="15">
        <f t="shared" si="23"/>
        <v>254</v>
      </c>
      <c r="I311" s="96">
        <v>1.2</v>
      </c>
    </row>
    <row r="312" spans="1:9" x14ac:dyDescent="0.25">
      <c r="A312" s="15">
        <f t="shared" si="21"/>
        <v>255</v>
      </c>
      <c r="B312" s="96">
        <v>1.1000000000000001</v>
      </c>
      <c r="D312" s="15">
        <f t="shared" si="22"/>
        <v>255</v>
      </c>
      <c r="E312" s="96">
        <v>1.2</v>
      </c>
      <c r="H312" s="15">
        <f t="shared" si="23"/>
        <v>255</v>
      </c>
      <c r="I312" s="96">
        <v>1.2</v>
      </c>
    </row>
    <row r="313" spans="1:9" x14ac:dyDescent="0.25">
      <c r="A313" s="15">
        <f t="shared" si="21"/>
        <v>256</v>
      </c>
      <c r="B313" s="96">
        <v>1.1000000000000001</v>
      </c>
      <c r="D313" s="15">
        <f t="shared" si="22"/>
        <v>256</v>
      </c>
      <c r="E313" s="96">
        <v>1.2</v>
      </c>
      <c r="H313" s="15">
        <f t="shared" si="23"/>
        <v>256</v>
      </c>
      <c r="I313" s="96">
        <v>1.2</v>
      </c>
    </row>
    <row r="314" spans="1:9" x14ac:dyDescent="0.25">
      <c r="A314" s="15">
        <f t="shared" si="21"/>
        <v>257</v>
      </c>
      <c r="B314" s="96">
        <v>1.1000000000000001</v>
      </c>
      <c r="D314" s="15">
        <f t="shared" si="22"/>
        <v>257</v>
      </c>
      <c r="E314" s="96">
        <v>1.2</v>
      </c>
      <c r="H314" s="15">
        <f t="shared" si="23"/>
        <v>257</v>
      </c>
      <c r="I314" s="96">
        <v>1.2</v>
      </c>
    </row>
    <row r="315" spans="1:9" x14ac:dyDescent="0.25">
      <c r="A315" s="15">
        <f t="shared" si="21"/>
        <v>258</v>
      </c>
      <c r="B315" s="96">
        <v>1.1000000000000001</v>
      </c>
      <c r="D315" s="15">
        <f t="shared" si="22"/>
        <v>258</v>
      </c>
      <c r="E315" s="96">
        <v>1.2</v>
      </c>
      <c r="H315" s="15">
        <f t="shared" si="23"/>
        <v>258</v>
      </c>
      <c r="I315" s="96">
        <v>1.2</v>
      </c>
    </row>
    <row r="316" spans="1:9" x14ac:dyDescent="0.25">
      <c r="A316" s="15">
        <f t="shared" si="21"/>
        <v>259</v>
      </c>
      <c r="B316" s="96">
        <v>1.1000000000000001</v>
      </c>
      <c r="D316" s="15">
        <f t="shared" si="22"/>
        <v>259</v>
      </c>
      <c r="E316" s="96">
        <v>1.2</v>
      </c>
      <c r="H316" s="15">
        <f t="shared" si="23"/>
        <v>259</v>
      </c>
      <c r="I316" s="96">
        <v>1.2</v>
      </c>
    </row>
    <row r="317" spans="1:9" x14ac:dyDescent="0.25">
      <c r="A317" s="15">
        <f t="shared" si="21"/>
        <v>260</v>
      </c>
      <c r="B317" s="96">
        <v>1.1000000000000001</v>
      </c>
      <c r="D317" s="15">
        <f t="shared" si="22"/>
        <v>260</v>
      </c>
      <c r="E317" s="96">
        <v>1.2</v>
      </c>
      <c r="H317" s="15">
        <f t="shared" si="23"/>
        <v>260</v>
      </c>
      <c r="I317" s="96">
        <v>1.2</v>
      </c>
    </row>
    <row r="318" spans="1:9" x14ac:dyDescent="0.25">
      <c r="A318" s="15">
        <f t="shared" si="21"/>
        <v>261</v>
      </c>
      <c r="B318" s="96">
        <v>1.1000000000000001</v>
      </c>
      <c r="D318" s="15">
        <f t="shared" si="22"/>
        <v>261</v>
      </c>
      <c r="E318" s="96">
        <v>1.2</v>
      </c>
      <c r="H318" s="15">
        <f t="shared" si="23"/>
        <v>261</v>
      </c>
      <c r="I318" s="96">
        <v>1.2</v>
      </c>
    </row>
    <row r="319" spans="1:9" x14ac:dyDescent="0.25">
      <c r="A319" s="15">
        <f t="shared" si="21"/>
        <v>262</v>
      </c>
      <c r="B319" s="96">
        <v>1.1000000000000001</v>
      </c>
      <c r="D319" s="15">
        <f t="shared" si="22"/>
        <v>262</v>
      </c>
      <c r="E319" s="96">
        <v>1.2</v>
      </c>
      <c r="H319" s="15">
        <f t="shared" si="23"/>
        <v>262</v>
      </c>
      <c r="I319" s="96">
        <v>1.2</v>
      </c>
    </row>
    <row r="320" spans="1:9" x14ac:dyDescent="0.25">
      <c r="A320" s="15">
        <f t="shared" si="21"/>
        <v>263</v>
      </c>
      <c r="B320" s="96">
        <v>1.1000000000000001</v>
      </c>
      <c r="D320" s="15">
        <f t="shared" si="22"/>
        <v>263</v>
      </c>
      <c r="E320" s="96">
        <v>1.2</v>
      </c>
      <c r="H320" s="15">
        <f t="shared" si="23"/>
        <v>263</v>
      </c>
      <c r="I320" s="96">
        <v>1.2</v>
      </c>
    </row>
    <row r="321" spans="1:9" x14ac:dyDescent="0.25">
      <c r="A321" s="15">
        <f t="shared" si="21"/>
        <v>264</v>
      </c>
      <c r="B321" s="96">
        <v>1.1000000000000001</v>
      </c>
      <c r="D321" s="15">
        <f t="shared" si="22"/>
        <v>264</v>
      </c>
      <c r="E321" s="96">
        <v>1.2</v>
      </c>
      <c r="H321" s="15">
        <f t="shared" si="23"/>
        <v>264</v>
      </c>
      <c r="I321" s="96">
        <v>1.2</v>
      </c>
    </row>
    <row r="322" spans="1:9" x14ac:dyDescent="0.25">
      <c r="A322" s="15">
        <f t="shared" si="21"/>
        <v>265</v>
      </c>
      <c r="B322" s="96">
        <v>1</v>
      </c>
      <c r="D322" s="15">
        <f t="shared" si="22"/>
        <v>265</v>
      </c>
      <c r="E322" s="96">
        <v>1.1000000000000001</v>
      </c>
      <c r="H322" s="15">
        <f t="shared" si="23"/>
        <v>265</v>
      </c>
      <c r="I322" s="96">
        <v>1.1000000000000001</v>
      </c>
    </row>
    <row r="323" spans="1:9" x14ac:dyDescent="0.25">
      <c r="A323" s="15">
        <f t="shared" si="21"/>
        <v>266</v>
      </c>
      <c r="B323" s="96">
        <v>1</v>
      </c>
      <c r="D323" s="15">
        <f t="shared" si="22"/>
        <v>266</v>
      </c>
      <c r="E323" s="96">
        <v>1.1000000000000001</v>
      </c>
      <c r="H323" s="15">
        <f t="shared" si="23"/>
        <v>266</v>
      </c>
      <c r="I323" s="96">
        <v>1.1000000000000001</v>
      </c>
    </row>
    <row r="324" spans="1:9" x14ac:dyDescent="0.25">
      <c r="A324" s="15">
        <f t="shared" si="21"/>
        <v>267</v>
      </c>
      <c r="B324" s="96">
        <v>1</v>
      </c>
      <c r="D324" s="15">
        <f t="shared" si="22"/>
        <v>267</v>
      </c>
      <c r="E324" s="96">
        <v>1.1000000000000001</v>
      </c>
      <c r="H324" s="15">
        <f t="shared" si="23"/>
        <v>267</v>
      </c>
      <c r="I324" s="96">
        <v>1.1000000000000001</v>
      </c>
    </row>
    <row r="325" spans="1:9" x14ac:dyDescent="0.25">
      <c r="A325" s="15">
        <f t="shared" si="21"/>
        <v>268</v>
      </c>
      <c r="B325" s="96">
        <v>1</v>
      </c>
      <c r="D325" s="15">
        <f t="shared" si="22"/>
        <v>268</v>
      </c>
      <c r="E325" s="96">
        <v>1.1000000000000001</v>
      </c>
      <c r="H325" s="15">
        <f t="shared" si="23"/>
        <v>268</v>
      </c>
      <c r="I325" s="96">
        <v>1.1000000000000001</v>
      </c>
    </row>
    <row r="326" spans="1:9" x14ac:dyDescent="0.25">
      <c r="A326" s="15">
        <f t="shared" si="21"/>
        <v>269</v>
      </c>
      <c r="B326" s="96">
        <v>1</v>
      </c>
      <c r="D326" s="15">
        <f t="shared" si="22"/>
        <v>269</v>
      </c>
      <c r="E326" s="96">
        <v>1.1000000000000001</v>
      </c>
      <c r="H326" s="15">
        <f t="shared" si="23"/>
        <v>269</v>
      </c>
      <c r="I326" s="96">
        <v>1.1000000000000001</v>
      </c>
    </row>
    <row r="327" spans="1:9" x14ac:dyDescent="0.25">
      <c r="A327" s="15">
        <f t="shared" si="21"/>
        <v>270</v>
      </c>
      <c r="B327" s="96">
        <v>1</v>
      </c>
      <c r="D327" s="15">
        <f t="shared" si="22"/>
        <v>270</v>
      </c>
      <c r="E327" s="96">
        <v>1.1000000000000001</v>
      </c>
      <c r="H327" s="15">
        <f t="shared" si="23"/>
        <v>270</v>
      </c>
      <c r="I327" s="96">
        <v>1.1000000000000001</v>
      </c>
    </row>
    <row r="328" spans="1:9" x14ac:dyDescent="0.25">
      <c r="A328" s="15">
        <f t="shared" si="21"/>
        <v>271</v>
      </c>
      <c r="B328" s="96">
        <v>1</v>
      </c>
      <c r="D328" s="15">
        <f t="shared" si="22"/>
        <v>271</v>
      </c>
      <c r="E328" s="96">
        <v>1.1000000000000001</v>
      </c>
      <c r="H328" s="15">
        <f t="shared" si="23"/>
        <v>271</v>
      </c>
      <c r="I328" s="96">
        <v>1.1000000000000001</v>
      </c>
    </row>
    <row r="329" spans="1:9" x14ac:dyDescent="0.25">
      <c r="A329" s="15">
        <f t="shared" si="21"/>
        <v>272</v>
      </c>
      <c r="B329" s="96">
        <v>1</v>
      </c>
      <c r="D329" s="15">
        <f t="shared" si="22"/>
        <v>272</v>
      </c>
      <c r="E329" s="96">
        <v>1.1000000000000001</v>
      </c>
      <c r="H329" s="15">
        <f t="shared" si="23"/>
        <v>272</v>
      </c>
      <c r="I329" s="96">
        <v>1.1000000000000001</v>
      </c>
    </row>
    <row r="330" spans="1:9" x14ac:dyDescent="0.25">
      <c r="A330" s="15">
        <f t="shared" si="21"/>
        <v>273</v>
      </c>
      <c r="B330" s="96">
        <v>1</v>
      </c>
      <c r="D330" s="15">
        <f t="shared" si="22"/>
        <v>273</v>
      </c>
      <c r="E330" s="96">
        <v>1.1000000000000001</v>
      </c>
      <c r="H330" s="15">
        <f t="shared" si="23"/>
        <v>273</v>
      </c>
      <c r="I330" s="96">
        <v>1.1000000000000001</v>
      </c>
    </row>
    <row r="331" spans="1:9" x14ac:dyDescent="0.25">
      <c r="A331" s="15">
        <f t="shared" si="21"/>
        <v>274</v>
      </c>
      <c r="B331" s="96">
        <v>1</v>
      </c>
      <c r="D331" s="15">
        <f t="shared" si="22"/>
        <v>274</v>
      </c>
      <c r="E331" s="96">
        <v>1.1000000000000001</v>
      </c>
      <c r="H331" s="15">
        <f t="shared" si="23"/>
        <v>274</v>
      </c>
      <c r="I331" s="96">
        <v>1.1000000000000001</v>
      </c>
    </row>
    <row r="332" spans="1:9" x14ac:dyDescent="0.25">
      <c r="A332" s="15">
        <f t="shared" si="21"/>
        <v>275</v>
      </c>
      <c r="B332" s="96">
        <v>1</v>
      </c>
      <c r="D332" s="15">
        <f t="shared" si="22"/>
        <v>275</v>
      </c>
      <c r="E332" s="96">
        <v>1.1000000000000001</v>
      </c>
      <c r="H332" s="15">
        <f t="shared" si="23"/>
        <v>275</v>
      </c>
      <c r="I332" s="96">
        <v>1.1000000000000001</v>
      </c>
    </row>
    <row r="333" spans="1:9" x14ac:dyDescent="0.25">
      <c r="A333" s="15">
        <f t="shared" si="21"/>
        <v>276</v>
      </c>
      <c r="B333" s="96">
        <v>1</v>
      </c>
      <c r="D333" s="15">
        <f t="shared" si="22"/>
        <v>276</v>
      </c>
      <c r="E333" s="96">
        <v>1.1000000000000001</v>
      </c>
      <c r="H333" s="15">
        <f t="shared" si="23"/>
        <v>276</v>
      </c>
      <c r="I333" s="96">
        <v>1.1000000000000001</v>
      </c>
    </row>
    <row r="334" spans="1:9" x14ac:dyDescent="0.25">
      <c r="A334" s="15">
        <f t="shared" si="21"/>
        <v>277</v>
      </c>
      <c r="B334" s="96">
        <v>1</v>
      </c>
      <c r="D334" s="15">
        <f t="shared" si="22"/>
        <v>277</v>
      </c>
      <c r="E334" s="96">
        <v>1.1000000000000001</v>
      </c>
      <c r="H334" s="15">
        <f t="shared" si="23"/>
        <v>277</v>
      </c>
      <c r="I334" s="96">
        <v>1.1000000000000001</v>
      </c>
    </row>
    <row r="335" spans="1:9" x14ac:dyDescent="0.25">
      <c r="A335" s="15">
        <f t="shared" si="21"/>
        <v>278</v>
      </c>
      <c r="B335" s="96">
        <v>1</v>
      </c>
      <c r="D335" s="15">
        <f t="shared" si="22"/>
        <v>278</v>
      </c>
      <c r="E335" s="96">
        <v>1.1000000000000001</v>
      </c>
      <c r="H335" s="15">
        <f t="shared" si="23"/>
        <v>278</v>
      </c>
      <c r="I335" s="96">
        <v>1.1000000000000001</v>
      </c>
    </row>
    <row r="336" spans="1:9" x14ac:dyDescent="0.25">
      <c r="A336" s="15">
        <f t="shared" si="21"/>
        <v>279</v>
      </c>
      <c r="B336" s="96">
        <v>1</v>
      </c>
      <c r="D336" s="15">
        <f t="shared" si="22"/>
        <v>279</v>
      </c>
      <c r="E336" s="96">
        <v>1.1000000000000001</v>
      </c>
      <c r="H336" s="15">
        <f t="shared" si="23"/>
        <v>279</v>
      </c>
      <c r="I336" s="96">
        <v>1.1000000000000001</v>
      </c>
    </row>
    <row r="337" spans="1:9" x14ac:dyDescent="0.25">
      <c r="A337" s="15">
        <f t="shared" si="21"/>
        <v>280</v>
      </c>
      <c r="B337" s="96">
        <v>1</v>
      </c>
      <c r="D337" s="15">
        <f t="shared" si="22"/>
        <v>280</v>
      </c>
      <c r="E337" s="96">
        <v>1.1000000000000001</v>
      </c>
      <c r="H337" s="15">
        <f t="shared" si="23"/>
        <v>280</v>
      </c>
      <c r="I337" s="96">
        <v>1.1000000000000001</v>
      </c>
    </row>
    <row r="338" spans="1:9" x14ac:dyDescent="0.25">
      <c r="A338" s="15">
        <f t="shared" si="21"/>
        <v>281</v>
      </c>
      <c r="B338" s="96">
        <v>1</v>
      </c>
      <c r="D338" s="15">
        <f t="shared" si="22"/>
        <v>281</v>
      </c>
      <c r="E338" s="96">
        <v>1.1000000000000001</v>
      </c>
      <c r="H338" s="15">
        <f t="shared" si="23"/>
        <v>281</v>
      </c>
      <c r="I338" s="96">
        <v>1.1000000000000001</v>
      </c>
    </row>
    <row r="339" spans="1:9" x14ac:dyDescent="0.25">
      <c r="A339" s="15">
        <f t="shared" si="21"/>
        <v>282</v>
      </c>
      <c r="B339" s="96">
        <v>1</v>
      </c>
      <c r="D339" s="15">
        <f t="shared" si="22"/>
        <v>282</v>
      </c>
      <c r="E339" s="96">
        <v>1.1000000000000001</v>
      </c>
      <c r="H339" s="15">
        <f t="shared" si="23"/>
        <v>282</v>
      </c>
      <c r="I339" s="96">
        <v>1.1000000000000001</v>
      </c>
    </row>
    <row r="340" spans="1:9" x14ac:dyDescent="0.25">
      <c r="A340" s="15">
        <f t="shared" si="21"/>
        <v>283</v>
      </c>
      <c r="B340" s="96">
        <v>1</v>
      </c>
      <c r="D340" s="15">
        <f t="shared" si="22"/>
        <v>283</v>
      </c>
      <c r="E340" s="96">
        <v>1.1000000000000001</v>
      </c>
      <c r="H340" s="15">
        <f t="shared" si="23"/>
        <v>283</v>
      </c>
      <c r="I340" s="96">
        <v>1.1000000000000001</v>
      </c>
    </row>
    <row r="341" spans="1:9" x14ac:dyDescent="0.25">
      <c r="A341" s="15">
        <f t="shared" si="21"/>
        <v>284</v>
      </c>
      <c r="B341" s="96">
        <v>1</v>
      </c>
      <c r="D341" s="15">
        <f t="shared" si="22"/>
        <v>284</v>
      </c>
      <c r="E341" s="96">
        <v>1.1000000000000001</v>
      </c>
      <c r="H341" s="15">
        <f t="shared" si="23"/>
        <v>284</v>
      </c>
      <c r="I341" s="96">
        <v>1.1000000000000001</v>
      </c>
    </row>
    <row r="342" spans="1:9" x14ac:dyDescent="0.25">
      <c r="A342" s="15">
        <f t="shared" si="21"/>
        <v>285</v>
      </c>
      <c r="B342" s="96">
        <v>1</v>
      </c>
      <c r="D342" s="15">
        <f t="shared" si="22"/>
        <v>285</v>
      </c>
      <c r="E342" s="96">
        <v>1.1000000000000001</v>
      </c>
      <c r="H342" s="15">
        <f t="shared" si="23"/>
        <v>285</v>
      </c>
      <c r="I342" s="96">
        <v>1.1000000000000001</v>
      </c>
    </row>
    <row r="343" spans="1:9" x14ac:dyDescent="0.25">
      <c r="A343" s="15">
        <f t="shared" si="21"/>
        <v>286</v>
      </c>
      <c r="B343" s="96">
        <v>1</v>
      </c>
      <c r="D343" s="15">
        <f t="shared" si="22"/>
        <v>286</v>
      </c>
      <c r="E343" s="96">
        <v>1.1000000000000001</v>
      </c>
      <c r="H343" s="15">
        <f t="shared" si="23"/>
        <v>286</v>
      </c>
      <c r="I343" s="96">
        <v>1.1000000000000001</v>
      </c>
    </row>
    <row r="344" spans="1:9" x14ac:dyDescent="0.25">
      <c r="A344" s="15">
        <f t="shared" si="21"/>
        <v>287</v>
      </c>
      <c r="B344" s="96">
        <v>1</v>
      </c>
      <c r="D344" s="15">
        <f t="shared" si="22"/>
        <v>287</v>
      </c>
      <c r="E344" s="96">
        <v>1.1000000000000001</v>
      </c>
      <c r="H344" s="15">
        <f t="shared" si="23"/>
        <v>287</v>
      </c>
      <c r="I344" s="96">
        <v>1.1000000000000001</v>
      </c>
    </row>
    <row r="345" spans="1:9" x14ac:dyDescent="0.25">
      <c r="A345" s="15">
        <f t="shared" si="21"/>
        <v>288</v>
      </c>
      <c r="B345" s="96">
        <v>1</v>
      </c>
      <c r="D345" s="15">
        <f t="shared" si="22"/>
        <v>288</v>
      </c>
      <c r="E345" s="96">
        <v>1.1000000000000001</v>
      </c>
      <c r="H345" s="15">
        <f t="shared" si="23"/>
        <v>288</v>
      </c>
      <c r="I345" s="96">
        <v>1.1000000000000001</v>
      </c>
    </row>
    <row r="346" spans="1:9" x14ac:dyDescent="0.25">
      <c r="A346" s="15">
        <f t="shared" si="21"/>
        <v>289</v>
      </c>
      <c r="B346" s="96">
        <v>1</v>
      </c>
      <c r="D346" s="15">
        <f t="shared" si="22"/>
        <v>289</v>
      </c>
      <c r="E346" s="96">
        <v>1.1000000000000001</v>
      </c>
      <c r="H346" s="15">
        <f t="shared" si="23"/>
        <v>289</v>
      </c>
      <c r="I346" s="96">
        <v>1.1000000000000001</v>
      </c>
    </row>
    <row r="347" spans="1:9" x14ac:dyDescent="0.25">
      <c r="A347" s="15">
        <f t="shared" si="21"/>
        <v>290</v>
      </c>
      <c r="B347" s="96">
        <v>1</v>
      </c>
      <c r="D347" s="15">
        <f t="shared" si="22"/>
        <v>290</v>
      </c>
      <c r="E347" s="96">
        <v>1.1000000000000001</v>
      </c>
      <c r="H347" s="15">
        <f t="shared" si="23"/>
        <v>290</v>
      </c>
      <c r="I347" s="96">
        <v>1.1000000000000001</v>
      </c>
    </row>
    <row r="348" spans="1:9" x14ac:dyDescent="0.25">
      <c r="A348" s="15">
        <f t="shared" si="21"/>
        <v>291</v>
      </c>
      <c r="B348" s="96">
        <v>1</v>
      </c>
      <c r="D348" s="15">
        <f t="shared" si="22"/>
        <v>291</v>
      </c>
      <c r="E348" s="96">
        <v>1.1000000000000001</v>
      </c>
      <c r="H348" s="15">
        <f t="shared" si="23"/>
        <v>291</v>
      </c>
      <c r="I348" s="96">
        <v>1.1000000000000001</v>
      </c>
    </row>
    <row r="349" spans="1:9" x14ac:dyDescent="0.25">
      <c r="A349" s="15">
        <f t="shared" si="21"/>
        <v>292</v>
      </c>
      <c r="B349" s="96">
        <v>1</v>
      </c>
      <c r="D349" s="15">
        <f t="shared" si="22"/>
        <v>292</v>
      </c>
      <c r="E349" s="96">
        <v>1.1000000000000001</v>
      </c>
      <c r="H349" s="15">
        <f t="shared" si="23"/>
        <v>292</v>
      </c>
      <c r="I349" s="96">
        <v>1.1000000000000001</v>
      </c>
    </row>
    <row r="350" spans="1:9" x14ac:dyDescent="0.25">
      <c r="A350" s="15">
        <f t="shared" si="21"/>
        <v>293</v>
      </c>
      <c r="B350" s="96">
        <v>1</v>
      </c>
      <c r="D350" s="15">
        <f t="shared" si="22"/>
        <v>293</v>
      </c>
      <c r="E350" s="96">
        <v>1.1000000000000001</v>
      </c>
      <c r="H350" s="15">
        <f t="shared" si="23"/>
        <v>293</v>
      </c>
      <c r="I350" s="96">
        <v>1.1000000000000001</v>
      </c>
    </row>
    <row r="351" spans="1:9" x14ac:dyDescent="0.25">
      <c r="A351" s="15">
        <f t="shared" si="21"/>
        <v>294</v>
      </c>
      <c r="B351" s="96">
        <v>1</v>
      </c>
      <c r="D351" s="15">
        <f t="shared" si="22"/>
        <v>294</v>
      </c>
      <c r="E351" s="96">
        <v>1.1000000000000001</v>
      </c>
      <c r="H351" s="15">
        <f t="shared" si="23"/>
        <v>294</v>
      </c>
      <c r="I351" s="96">
        <v>1.1000000000000001</v>
      </c>
    </row>
    <row r="352" spans="1:9" x14ac:dyDescent="0.25">
      <c r="A352" s="15">
        <f t="shared" si="21"/>
        <v>295</v>
      </c>
      <c r="B352" s="96">
        <v>1</v>
      </c>
      <c r="D352" s="15">
        <f t="shared" si="22"/>
        <v>295</v>
      </c>
      <c r="E352" s="96">
        <v>1.1000000000000001</v>
      </c>
      <c r="H352" s="15">
        <f t="shared" si="23"/>
        <v>295</v>
      </c>
      <c r="I352" s="96">
        <v>1.1000000000000001</v>
      </c>
    </row>
    <row r="353" spans="1:9" x14ac:dyDescent="0.25">
      <c r="A353" s="15">
        <f t="shared" ref="A353:A416" si="24">A352+1</f>
        <v>296</v>
      </c>
      <c r="B353" s="96">
        <v>1</v>
      </c>
      <c r="D353" s="15">
        <f t="shared" ref="D353:D416" si="25">D352+1</f>
        <v>296</v>
      </c>
      <c r="E353" s="96">
        <v>1.1000000000000001</v>
      </c>
      <c r="H353" s="15">
        <f t="shared" ref="H353:H416" si="26">H352+1</f>
        <v>296</v>
      </c>
      <c r="I353" s="96">
        <v>1.1000000000000001</v>
      </c>
    </row>
    <row r="354" spans="1:9" x14ac:dyDescent="0.25">
      <c r="A354" s="15">
        <f t="shared" si="24"/>
        <v>297</v>
      </c>
      <c r="B354" s="96">
        <v>1</v>
      </c>
      <c r="D354" s="15">
        <f t="shared" si="25"/>
        <v>297</v>
      </c>
      <c r="E354" s="96">
        <v>1.1000000000000001</v>
      </c>
      <c r="H354" s="15">
        <f t="shared" si="26"/>
        <v>297</v>
      </c>
      <c r="I354" s="96">
        <v>1.1000000000000001</v>
      </c>
    </row>
    <row r="355" spans="1:9" x14ac:dyDescent="0.25">
      <c r="A355" s="15">
        <f t="shared" si="24"/>
        <v>298</v>
      </c>
      <c r="B355" s="96">
        <v>1</v>
      </c>
      <c r="D355" s="15">
        <f t="shared" si="25"/>
        <v>298</v>
      </c>
      <c r="E355" s="96">
        <v>1.1000000000000001</v>
      </c>
      <c r="H355" s="15">
        <f t="shared" si="26"/>
        <v>298</v>
      </c>
      <c r="I355" s="96">
        <v>1.1000000000000001</v>
      </c>
    </row>
    <row r="356" spans="1:9" x14ac:dyDescent="0.25">
      <c r="A356" s="15">
        <f t="shared" si="24"/>
        <v>299</v>
      </c>
      <c r="B356" s="96">
        <v>1</v>
      </c>
      <c r="D356" s="15">
        <f t="shared" si="25"/>
        <v>299</v>
      </c>
      <c r="E356" s="96">
        <v>1.1000000000000001</v>
      </c>
      <c r="H356" s="15">
        <f t="shared" si="26"/>
        <v>299</v>
      </c>
      <c r="I356" s="96">
        <v>1.1000000000000001</v>
      </c>
    </row>
    <row r="357" spans="1:9" x14ac:dyDescent="0.25">
      <c r="A357" s="15">
        <f t="shared" si="24"/>
        <v>300</v>
      </c>
      <c r="B357" s="96">
        <v>1</v>
      </c>
      <c r="D357" s="15">
        <f t="shared" si="25"/>
        <v>300</v>
      </c>
      <c r="E357" s="96">
        <v>1.1000000000000001</v>
      </c>
      <c r="H357" s="15">
        <f t="shared" si="26"/>
        <v>300</v>
      </c>
      <c r="I357" s="96">
        <v>1.1000000000000001</v>
      </c>
    </row>
    <row r="358" spans="1:9" x14ac:dyDescent="0.25">
      <c r="A358" s="15">
        <f t="shared" si="24"/>
        <v>301</v>
      </c>
      <c r="B358" s="96">
        <v>1</v>
      </c>
      <c r="D358" s="15">
        <f t="shared" si="25"/>
        <v>301</v>
      </c>
      <c r="E358" s="96">
        <v>1.1000000000000001</v>
      </c>
      <c r="H358" s="15">
        <f t="shared" si="26"/>
        <v>301</v>
      </c>
      <c r="I358" s="96">
        <v>1.1000000000000001</v>
      </c>
    </row>
    <row r="359" spans="1:9" x14ac:dyDescent="0.25">
      <c r="A359" s="15">
        <f t="shared" si="24"/>
        <v>302</v>
      </c>
      <c r="B359" s="96">
        <v>1</v>
      </c>
      <c r="D359" s="15">
        <f t="shared" si="25"/>
        <v>302</v>
      </c>
      <c r="E359" s="96">
        <v>1.1000000000000001</v>
      </c>
      <c r="H359" s="15">
        <f t="shared" si="26"/>
        <v>302</v>
      </c>
      <c r="I359" s="96">
        <v>1.1000000000000001</v>
      </c>
    </row>
    <row r="360" spans="1:9" x14ac:dyDescent="0.25">
      <c r="A360" s="15">
        <f t="shared" si="24"/>
        <v>303</v>
      </c>
      <c r="B360" s="96">
        <v>1</v>
      </c>
      <c r="D360" s="15">
        <f t="shared" si="25"/>
        <v>303</v>
      </c>
      <c r="E360" s="96">
        <v>1.1000000000000001</v>
      </c>
      <c r="H360" s="15">
        <f t="shared" si="26"/>
        <v>303</v>
      </c>
      <c r="I360" s="96">
        <v>1.1000000000000001</v>
      </c>
    </row>
    <row r="361" spans="1:9" x14ac:dyDescent="0.25">
      <c r="A361" s="15">
        <f t="shared" si="24"/>
        <v>304</v>
      </c>
      <c r="B361" s="96">
        <v>1</v>
      </c>
      <c r="D361" s="15">
        <f t="shared" si="25"/>
        <v>304</v>
      </c>
      <c r="E361" s="96">
        <v>1.1000000000000001</v>
      </c>
      <c r="H361" s="15">
        <f t="shared" si="26"/>
        <v>304</v>
      </c>
      <c r="I361" s="96">
        <v>1.1000000000000001</v>
      </c>
    </row>
    <row r="362" spans="1:9" x14ac:dyDescent="0.25">
      <c r="A362" s="15">
        <f t="shared" si="24"/>
        <v>305</v>
      </c>
      <c r="B362" s="96">
        <v>1</v>
      </c>
      <c r="D362" s="15">
        <f t="shared" si="25"/>
        <v>305</v>
      </c>
      <c r="E362" s="96">
        <v>1.1000000000000001</v>
      </c>
      <c r="H362" s="15">
        <f t="shared" si="26"/>
        <v>305</v>
      </c>
      <c r="I362" s="96">
        <v>1.1000000000000001</v>
      </c>
    </row>
    <row r="363" spans="1:9" x14ac:dyDescent="0.25">
      <c r="A363" s="15">
        <f t="shared" si="24"/>
        <v>306</v>
      </c>
      <c r="B363" s="96">
        <v>1</v>
      </c>
      <c r="D363" s="15">
        <f t="shared" si="25"/>
        <v>306</v>
      </c>
      <c r="E363" s="96">
        <v>1.1000000000000001</v>
      </c>
      <c r="H363" s="15">
        <f t="shared" si="26"/>
        <v>306</v>
      </c>
      <c r="I363" s="96">
        <v>1.1000000000000001</v>
      </c>
    </row>
    <row r="364" spans="1:9" x14ac:dyDescent="0.25">
      <c r="A364" s="15">
        <f t="shared" si="24"/>
        <v>307</v>
      </c>
      <c r="B364" s="96">
        <v>1</v>
      </c>
      <c r="D364" s="15">
        <f t="shared" si="25"/>
        <v>307</v>
      </c>
      <c r="E364" s="96">
        <v>1.1000000000000001</v>
      </c>
      <c r="H364" s="15">
        <f t="shared" si="26"/>
        <v>307</v>
      </c>
      <c r="I364" s="96">
        <v>1.1000000000000001</v>
      </c>
    </row>
    <row r="365" spans="1:9" x14ac:dyDescent="0.25">
      <c r="A365" s="15">
        <f t="shared" si="24"/>
        <v>308</v>
      </c>
      <c r="B365" s="96">
        <v>1</v>
      </c>
      <c r="D365" s="15">
        <f t="shared" si="25"/>
        <v>308</v>
      </c>
      <c r="E365" s="96">
        <v>1.1000000000000001</v>
      </c>
      <c r="H365" s="15">
        <f t="shared" si="26"/>
        <v>308</v>
      </c>
      <c r="I365" s="96">
        <v>1.1000000000000001</v>
      </c>
    </row>
    <row r="366" spans="1:9" x14ac:dyDescent="0.25">
      <c r="A366" s="15">
        <f t="shared" si="24"/>
        <v>309</v>
      </c>
      <c r="B366" s="96">
        <v>1</v>
      </c>
      <c r="D366" s="15">
        <f t="shared" si="25"/>
        <v>309</v>
      </c>
      <c r="E366" s="96">
        <v>1.1000000000000001</v>
      </c>
      <c r="H366" s="15">
        <f t="shared" si="26"/>
        <v>309</v>
      </c>
      <c r="I366" s="96">
        <v>1.1000000000000001</v>
      </c>
    </row>
    <row r="367" spans="1:9" x14ac:dyDescent="0.25">
      <c r="A367" s="15">
        <f t="shared" si="24"/>
        <v>310</v>
      </c>
      <c r="B367" s="96">
        <v>1</v>
      </c>
      <c r="D367" s="15">
        <f t="shared" si="25"/>
        <v>310</v>
      </c>
      <c r="E367" s="96">
        <v>1.1000000000000001</v>
      </c>
      <c r="H367" s="15">
        <f t="shared" si="26"/>
        <v>310</v>
      </c>
      <c r="I367" s="96">
        <v>1.1000000000000001</v>
      </c>
    </row>
    <row r="368" spans="1:9" x14ac:dyDescent="0.25">
      <c r="A368" s="15">
        <f t="shared" si="24"/>
        <v>311</v>
      </c>
      <c r="B368" s="96">
        <v>1</v>
      </c>
      <c r="D368" s="15">
        <f t="shared" si="25"/>
        <v>311</v>
      </c>
      <c r="E368" s="96">
        <v>1.1000000000000001</v>
      </c>
      <c r="H368" s="15">
        <f t="shared" si="26"/>
        <v>311</v>
      </c>
      <c r="I368" s="96">
        <v>1.1000000000000001</v>
      </c>
    </row>
    <row r="369" spans="1:9" x14ac:dyDescent="0.25">
      <c r="A369" s="15">
        <f t="shared" si="24"/>
        <v>312</v>
      </c>
      <c r="B369" s="96">
        <v>1</v>
      </c>
      <c r="D369" s="15">
        <f t="shared" si="25"/>
        <v>312</v>
      </c>
      <c r="E369" s="96">
        <v>1.1000000000000001</v>
      </c>
      <c r="H369" s="15">
        <f t="shared" si="26"/>
        <v>312</v>
      </c>
      <c r="I369" s="96">
        <v>1.1000000000000001</v>
      </c>
    </row>
    <row r="370" spans="1:9" x14ac:dyDescent="0.25">
      <c r="A370" s="15">
        <f t="shared" si="24"/>
        <v>313</v>
      </c>
      <c r="B370" s="96">
        <v>1</v>
      </c>
      <c r="D370" s="15">
        <f t="shared" si="25"/>
        <v>313</v>
      </c>
      <c r="E370" s="96">
        <v>1.1000000000000001</v>
      </c>
      <c r="H370" s="15">
        <f t="shared" si="26"/>
        <v>313</v>
      </c>
      <c r="I370" s="96">
        <v>1.1000000000000001</v>
      </c>
    </row>
    <row r="371" spans="1:9" x14ac:dyDescent="0.25">
      <c r="A371" s="15">
        <f t="shared" si="24"/>
        <v>314</v>
      </c>
      <c r="B371" s="96">
        <v>1</v>
      </c>
      <c r="D371" s="15">
        <f t="shared" si="25"/>
        <v>314</v>
      </c>
      <c r="E371" s="96">
        <v>1.1000000000000001</v>
      </c>
      <c r="H371" s="15">
        <f t="shared" si="26"/>
        <v>314</v>
      </c>
      <c r="I371" s="96">
        <v>1.1000000000000001</v>
      </c>
    </row>
    <row r="372" spans="1:9" x14ac:dyDescent="0.25">
      <c r="A372" s="15">
        <f t="shared" si="24"/>
        <v>315</v>
      </c>
      <c r="B372" s="96">
        <v>0.9</v>
      </c>
      <c r="D372" s="15">
        <f t="shared" si="25"/>
        <v>315</v>
      </c>
      <c r="E372" s="96">
        <v>1</v>
      </c>
      <c r="H372" s="15">
        <f t="shared" si="26"/>
        <v>315</v>
      </c>
      <c r="I372" s="96">
        <v>1</v>
      </c>
    </row>
    <row r="373" spans="1:9" x14ac:dyDescent="0.25">
      <c r="A373" s="15">
        <f t="shared" si="24"/>
        <v>316</v>
      </c>
      <c r="B373" s="96">
        <v>0.9</v>
      </c>
      <c r="D373" s="15">
        <f t="shared" si="25"/>
        <v>316</v>
      </c>
      <c r="E373" s="96">
        <v>1</v>
      </c>
      <c r="H373" s="15">
        <f t="shared" si="26"/>
        <v>316</v>
      </c>
      <c r="I373" s="96">
        <v>1</v>
      </c>
    </row>
    <row r="374" spans="1:9" x14ac:dyDescent="0.25">
      <c r="A374" s="15">
        <f t="shared" si="24"/>
        <v>317</v>
      </c>
      <c r="B374" s="96">
        <v>0.9</v>
      </c>
      <c r="D374" s="15">
        <f t="shared" si="25"/>
        <v>317</v>
      </c>
      <c r="E374" s="96">
        <v>1</v>
      </c>
      <c r="H374" s="15">
        <f t="shared" si="26"/>
        <v>317</v>
      </c>
      <c r="I374" s="96">
        <v>1</v>
      </c>
    </row>
    <row r="375" spans="1:9" x14ac:dyDescent="0.25">
      <c r="A375" s="15">
        <f t="shared" si="24"/>
        <v>318</v>
      </c>
      <c r="B375" s="96">
        <v>0.9</v>
      </c>
      <c r="D375" s="15">
        <f t="shared" si="25"/>
        <v>318</v>
      </c>
      <c r="E375" s="96">
        <v>1</v>
      </c>
      <c r="H375" s="15">
        <f t="shared" si="26"/>
        <v>318</v>
      </c>
      <c r="I375" s="96">
        <v>1</v>
      </c>
    </row>
    <row r="376" spans="1:9" x14ac:dyDescent="0.25">
      <c r="A376" s="15">
        <f t="shared" si="24"/>
        <v>319</v>
      </c>
      <c r="B376" s="96">
        <v>0.9</v>
      </c>
      <c r="D376" s="15">
        <f t="shared" si="25"/>
        <v>319</v>
      </c>
      <c r="E376" s="96">
        <v>1</v>
      </c>
      <c r="H376" s="15">
        <f t="shared" si="26"/>
        <v>319</v>
      </c>
      <c r="I376" s="96">
        <v>1</v>
      </c>
    </row>
    <row r="377" spans="1:9" x14ac:dyDescent="0.25">
      <c r="A377" s="15">
        <f t="shared" si="24"/>
        <v>320</v>
      </c>
      <c r="B377" s="96">
        <v>0.9</v>
      </c>
      <c r="D377" s="15">
        <f t="shared" si="25"/>
        <v>320</v>
      </c>
      <c r="E377" s="96">
        <v>1</v>
      </c>
      <c r="H377" s="15">
        <f t="shared" si="26"/>
        <v>320</v>
      </c>
      <c r="I377" s="96">
        <v>1</v>
      </c>
    </row>
    <row r="378" spans="1:9" x14ac:dyDescent="0.25">
      <c r="A378" s="15">
        <f t="shared" si="24"/>
        <v>321</v>
      </c>
      <c r="B378" s="96">
        <v>0.9</v>
      </c>
      <c r="D378" s="15">
        <f t="shared" si="25"/>
        <v>321</v>
      </c>
      <c r="E378" s="96">
        <v>1</v>
      </c>
      <c r="H378" s="15">
        <f t="shared" si="26"/>
        <v>321</v>
      </c>
      <c r="I378" s="96">
        <v>1</v>
      </c>
    </row>
    <row r="379" spans="1:9" x14ac:dyDescent="0.25">
      <c r="A379" s="15">
        <f t="shared" si="24"/>
        <v>322</v>
      </c>
      <c r="B379" s="96">
        <v>0.9</v>
      </c>
      <c r="D379" s="15">
        <f t="shared" si="25"/>
        <v>322</v>
      </c>
      <c r="E379" s="96">
        <v>1</v>
      </c>
      <c r="H379" s="15">
        <f t="shared" si="26"/>
        <v>322</v>
      </c>
      <c r="I379" s="96">
        <v>1</v>
      </c>
    </row>
    <row r="380" spans="1:9" x14ac:dyDescent="0.25">
      <c r="A380" s="15">
        <f t="shared" si="24"/>
        <v>323</v>
      </c>
      <c r="B380" s="96">
        <v>0.9</v>
      </c>
      <c r="D380" s="15">
        <f t="shared" si="25"/>
        <v>323</v>
      </c>
      <c r="E380" s="96">
        <v>1</v>
      </c>
      <c r="H380" s="15">
        <f t="shared" si="26"/>
        <v>323</v>
      </c>
      <c r="I380" s="96">
        <v>1</v>
      </c>
    </row>
    <row r="381" spans="1:9" x14ac:dyDescent="0.25">
      <c r="A381" s="15">
        <f t="shared" si="24"/>
        <v>324</v>
      </c>
      <c r="B381" s="96">
        <v>0.9</v>
      </c>
      <c r="D381" s="15">
        <f t="shared" si="25"/>
        <v>324</v>
      </c>
      <c r="E381" s="96">
        <v>1</v>
      </c>
      <c r="H381" s="15">
        <f t="shared" si="26"/>
        <v>324</v>
      </c>
      <c r="I381" s="96">
        <v>1</v>
      </c>
    </row>
    <row r="382" spans="1:9" x14ac:dyDescent="0.25">
      <c r="A382" s="15">
        <f t="shared" si="24"/>
        <v>325</v>
      </c>
      <c r="B382" s="96">
        <v>0.9</v>
      </c>
      <c r="D382" s="15">
        <f t="shared" si="25"/>
        <v>325</v>
      </c>
      <c r="E382" s="96">
        <v>1</v>
      </c>
      <c r="H382" s="15">
        <f t="shared" si="26"/>
        <v>325</v>
      </c>
      <c r="I382" s="96">
        <v>1</v>
      </c>
    </row>
    <row r="383" spans="1:9" x14ac:dyDescent="0.25">
      <c r="A383" s="15">
        <f t="shared" si="24"/>
        <v>326</v>
      </c>
      <c r="B383" s="96">
        <v>0.9</v>
      </c>
      <c r="D383" s="15">
        <f t="shared" si="25"/>
        <v>326</v>
      </c>
      <c r="E383" s="96">
        <v>1</v>
      </c>
      <c r="H383" s="15">
        <f t="shared" si="26"/>
        <v>326</v>
      </c>
      <c r="I383" s="96">
        <v>1</v>
      </c>
    </row>
    <row r="384" spans="1:9" x14ac:dyDescent="0.25">
      <c r="A384" s="15">
        <f t="shared" si="24"/>
        <v>327</v>
      </c>
      <c r="B384" s="96">
        <v>0.9</v>
      </c>
      <c r="D384" s="15">
        <f t="shared" si="25"/>
        <v>327</v>
      </c>
      <c r="E384" s="96">
        <v>1</v>
      </c>
      <c r="H384" s="15">
        <f t="shared" si="26"/>
        <v>327</v>
      </c>
      <c r="I384" s="96">
        <v>1</v>
      </c>
    </row>
    <row r="385" spans="1:9" x14ac:dyDescent="0.25">
      <c r="A385" s="15">
        <f t="shared" si="24"/>
        <v>328</v>
      </c>
      <c r="B385" s="96">
        <v>0.9</v>
      </c>
      <c r="D385" s="15">
        <f t="shared" si="25"/>
        <v>328</v>
      </c>
      <c r="E385" s="96">
        <v>1</v>
      </c>
      <c r="H385" s="15">
        <f t="shared" si="26"/>
        <v>328</v>
      </c>
      <c r="I385" s="96">
        <v>1</v>
      </c>
    </row>
    <row r="386" spans="1:9" x14ac:dyDescent="0.25">
      <c r="A386" s="15">
        <f t="shared" si="24"/>
        <v>329</v>
      </c>
      <c r="B386" s="96">
        <v>0.9</v>
      </c>
      <c r="D386" s="15">
        <f t="shared" si="25"/>
        <v>329</v>
      </c>
      <c r="E386" s="96">
        <v>1</v>
      </c>
      <c r="H386" s="15">
        <f t="shared" si="26"/>
        <v>329</v>
      </c>
      <c r="I386" s="96">
        <v>1</v>
      </c>
    </row>
    <row r="387" spans="1:9" x14ac:dyDescent="0.25">
      <c r="A387" s="15">
        <f t="shared" si="24"/>
        <v>330</v>
      </c>
      <c r="B387" s="96">
        <v>0.9</v>
      </c>
      <c r="D387" s="15">
        <f t="shared" si="25"/>
        <v>330</v>
      </c>
      <c r="E387" s="96">
        <v>1</v>
      </c>
      <c r="H387" s="15">
        <f t="shared" si="26"/>
        <v>330</v>
      </c>
      <c r="I387" s="96">
        <v>1</v>
      </c>
    </row>
    <row r="388" spans="1:9" x14ac:dyDescent="0.25">
      <c r="A388" s="15">
        <f t="shared" si="24"/>
        <v>331</v>
      </c>
      <c r="B388" s="96">
        <v>0.9</v>
      </c>
      <c r="D388" s="15">
        <f t="shared" si="25"/>
        <v>331</v>
      </c>
      <c r="E388" s="96">
        <v>1</v>
      </c>
      <c r="H388" s="15">
        <f t="shared" si="26"/>
        <v>331</v>
      </c>
      <c r="I388" s="96">
        <v>1</v>
      </c>
    </row>
    <row r="389" spans="1:9" x14ac:dyDescent="0.25">
      <c r="A389" s="15">
        <f t="shared" si="24"/>
        <v>332</v>
      </c>
      <c r="B389" s="96">
        <v>0.9</v>
      </c>
      <c r="D389" s="15">
        <f t="shared" si="25"/>
        <v>332</v>
      </c>
      <c r="E389" s="96">
        <v>1</v>
      </c>
      <c r="H389" s="15">
        <f t="shared" si="26"/>
        <v>332</v>
      </c>
      <c r="I389" s="96">
        <v>1</v>
      </c>
    </row>
    <row r="390" spans="1:9" x14ac:dyDescent="0.25">
      <c r="A390" s="15">
        <f t="shared" si="24"/>
        <v>333</v>
      </c>
      <c r="B390" s="96">
        <v>0.9</v>
      </c>
      <c r="D390" s="15">
        <f t="shared" si="25"/>
        <v>333</v>
      </c>
      <c r="E390" s="96">
        <v>1</v>
      </c>
      <c r="H390" s="15">
        <f t="shared" si="26"/>
        <v>333</v>
      </c>
      <c r="I390" s="96">
        <v>1</v>
      </c>
    </row>
    <row r="391" spans="1:9" x14ac:dyDescent="0.25">
      <c r="A391" s="15">
        <f t="shared" si="24"/>
        <v>334</v>
      </c>
      <c r="B391" s="96">
        <v>0.9</v>
      </c>
      <c r="D391" s="15">
        <f t="shared" si="25"/>
        <v>334</v>
      </c>
      <c r="E391" s="96">
        <v>1</v>
      </c>
      <c r="H391" s="15">
        <f t="shared" si="26"/>
        <v>334</v>
      </c>
      <c r="I391" s="96">
        <v>1</v>
      </c>
    </row>
    <row r="392" spans="1:9" x14ac:dyDescent="0.25">
      <c r="A392" s="15">
        <f t="shared" si="24"/>
        <v>335</v>
      </c>
      <c r="B392" s="96">
        <v>0.9</v>
      </c>
      <c r="D392" s="15">
        <f t="shared" si="25"/>
        <v>335</v>
      </c>
      <c r="E392" s="96">
        <v>1</v>
      </c>
      <c r="H392" s="15">
        <f t="shared" si="26"/>
        <v>335</v>
      </c>
      <c r="I392" s="96">
        <v>1</v>
      </c>
    </row>
    <row r="393" spans="1:9" x14ac:dyDescent="0.25">
      <c r="A393" s="15">
        <f t="shared" si="24"/>
        <v>336</v>
      </c>
      <c r="B393" s="96">
        <v>0.9</v>
      </c>
      <c r="D393" s="15">
        <f t="shared" si="25"/>
        <v>336</v>
      </c>
      <c r="E393" s="96">
        <v>1</v>
      </c>
      <c r="H393" s="15">
        <f t="shared" si="26"/>
        <v>336</v>
      </c>
      <c r="I393" s="96">
        <v>1</v>
      </c>
    </row>
    <row r="394" spans="1:9" x14ac:dyDescent="0.25">
      <c r="A394" s="15">
        <f t="shared" si="24"/>
        <v>337</v>
      </c>
      <c r="B394" s="96">
        <v>0.9</v>
      </c>
      <c r="D394" s="15">
        <f t="shared" si="25"/>
        <v>337</v>
      </c>
      <c r="E394" s="96">
        <v>1</v>
      </c>
      <c r="H394" s="15">
        <f t="shared" si="26"/>
        <v>337</v>
      </c>
      <c r="I394" s="96">
        <v>1</v>
      </c>
    </row>
    <row r="395" spans="1:9" x14ac:dyDescent="0.25">
      <c r="A395" s="15">
        <f t="shared" si="24"/>
        <v>338</v>
      </c>
      <c r="B395" s="96">
        <v>0.9</v>
      </c>
      <c r="D395" s="15">
        <f t="shared" si="25"/>
        <v>338</v>
      </c>
      <c r="E395" s="96">
        <v>1</v>
      </c>
      <c r="H395" s="15">
        <f t="shared" si="26"/>
        <v>338</v>
      </c>
      <c r="I395" s="96">
        <v>1</v>
      </c>
    </row>
    <row r="396" spans="1:9" x14ac:dyDescent="0.25">
      <c r="A396" s="15">
        <f t="shared" si="24"/>
        <v>339</v>
      </c>
      <c r="B396" s="96">
        <v>0.9</v>
      </c>
      <c r="D396" s="15">
        <f t="shared" si="25"/>
        <v>339</v>
      </c>
      <c r="E396" s="96">
        <v>1</v>
      </c>
      <c r="H396" s="15">
        <f t="shared" si="26"/>
        <v>339</v>
      </c>
      <c r="I396" s="96">
        <v>1</v>
      </c>
    </row>
    <row r="397" spans="1:9" x14ac:dyDescent="0.25">
      <c r="A397" s="15">
        <f t="shared" si="24"/>
        <v>340</v>
      </c>
      <c r="B397" s="96">
        <v>0.9</v>
      </c>
      <c r="D397" s="15">
        <f t="shared" si="25"/>
        <v>340</v>
      </c>
      <c r="E397" s="96">
        <v>1</v>
      </c>
      <c r="H397" s="15">
        <f t="shared" si="26"/>
        <v>340</v>
      </c>
      <c r="I397" s="96">
        <v>1</v>
      </c>
    </row>
    <row r="398" spans="1:9" x14ac:dyDescent="0.25">
      <c r="A398" s="15">
        <f t="shared" si="24"/>
        <v>341</v>
      </c>
      <c r="B398" s="96">
        <v>0.9</v>
      </c>
      <c r="D398" s="15">
        <f t="shared" si="25"/>
        <v>341</v>
      </c>
      <c r="E398" s="96">
        <v>1</v>
      </c>
      <c r="H398" s="15">
        <f t="shared" si="26"/>
        <v>341</v>
      </c>
      <c r="I398" s="96">
        <v>1</v>
      </c>
    </row>
    <row r="399" spans="1:9" x14ac:dyDescent="0.25">
      <c r="A399" s="15">
        <f t="shared" si="24"/>
        <v>342</v>
      </c>
      <c r="B399" s="96">
        <v>0.9</v>
      </c>
      <c r="D399" s="15">
        <f t="shared" si="25"/>
        <v>342</v>
      </c>
      <c r="E399" s="96">
        <v>1</v>
      </c>
      <c r="H399" s="15">
        <f t="shared" si="26"/>
        <v>342</v>
      </c>
      <c r="I399" s="96">
        <v>1</v>
      </c>
    </row>
    <row r="400" spans="1:9" x14ac:dyDescent="0.25">
      <c r="A400" s="15">
        <f t="shared" si="24"/>
        <v>343</v>
      </c>
      <c r="B400" s="96">
        <v>0.9</v>
      </c>
      <c r="D400" s="15">
        <f t="shared" si="25"/>
        <v>343</v>
      </c>
      <c r="E400" s="96">
        <v>1</v>
      </c>
      <c r="H400" s="15">
        <f t="shared" si="26"/>
        <v>343</v>
      </c>
      <c r="I400" s="96">
        <v>1</v>
      </c>
    </row>
    <row r="401" spans="1:9" x14ac:dyDescent="0.25">
      <c r="A401" s="15">
        <f t="shared" si="24"/>
        <v>344</v>
      </c>
      <c r="B401" s="96">
        <v>0.9</v>
      </c>
      <c r="D401" s="15">
        <f t="shared" si="25"/>
        <v>344</v>
      </c>
      <c r="E401" s="96">
        <v>1</v>
      </c>
      <c r="H401" s="15">
        <f t="shared" si="26"/>
        <v>344</v>
      </c>
      <c r="I401" s="96">
        <v>1</v>
      </c>
    </row>
    <row r="402" spans="1:9" x14ac:dyDescent="0.25">
      <c r="A402" s="15">
        <f t="shared" si="24"/>
        <v>345</v>
      </c>
      <c r="B402" s="96">
        <v>0.9</v>
      </c>
      <c r="D402" s="15">
        <f t="shared" si="25"/>
        <v>345</v>
      </c>
      <c r="E402" s="96">
        <v>1</v>
      </c>
      <c r="H402" s="15">
        <f t="shared" si="26"/>
        <v>345</v>
      </c>
      <c r="I402" s="96">
        <v>1</v>
      </c>
    </row>
    <row r="403" spans="1:9" x14ac:dyDescent="0.25">
      <c r="A403" s="15">
        <f t="shared" si="24"/>
        <v>346</v>
      </c>
      <c r="B403" s="96">
        <v>0.9</v>
      </c>
      <c r="D403" s="15">
        <f t="shared" si="25"/>
        <v>346</v>
      </c>
      <c r="E403" s="96">
        <v>1</v>
      </c>
      <c r="H403" s="15">
        <f t="shared" si="26"/>
        <v>346</v>
      </c>
      <c r="I403" s="96">
        <v>1</v>
      </c>
    </row>
    <row r="404" spans="1:9" x14ac:dyDescent="0.25">
      <c r="A404" s="15">
        <f t="shared" si="24"/>
        <v>347</v>
      </c>
      <c r="B404" s="96">
        <v>0.9</v>
      </c>
      <c r="D404" s="15">
        <f t="shared" si="25"/>
        <v>347</v>
      </c>
      <c r="E404" s="96">
        <v>1</v>
      </c>
      <c r="H404" s="15">
        <f t="shared" si="26"/>
        <v>347</v>
      </c>
      <c r="I404" s="96">
        <v>1</v>
      </c>
    </row>
    <row r="405" spans="1:9" x14ac:dyDescent="0.25">
      <c r="A405" s="15">
        <f t="shared" si="24"/>
        <v>348</v>
      </c>
      <c r="B405" s="96">
        <v>0.9</v>
      </c>
      <c r="D405" s="15">
        <f t="shared" si="25"/>
        <v>348</v>
      </c>
      <c r="E405" s="96">
        <v>1</v>
      </c>
      <c r="H405" s="15">
        <f t="shared" si="26"/>
        <v>348</v>
      </c>
      <c r="I405" s="96">
        <v>1</v>
      </c>
    </row>
    <row r="406" spans="1:9" x14ac:dyDescent="0.25">
      <c r="A406" s="15">
        <f t="shared" si="24"/>
        <v>349</v>
      </c>
      <c r="B406" s="96">
        <v>0.9</v>
      </c>
      <c r="D406" s="15">
        <f t="shared" si="25"/>
        <v>349</v>
      </c>
      <c r="E406" s="96">
        <v>1</v>
      </c>
      <c r="H406" s="15">
        <f t="shared" si="26"/>
        <v>349</v>
      </c>
      <c r="I406" s="96">
        <v>1</v>
      </c>
    </row>
    <row r="407" spans="1:9" x14ac:dyDescent="0.25">
      <c r="A407" s="15">
        <f t="shared" si="24"/>
        <v>350</v>
      </c>
      <c r="B407" s="96">
        <v>0.9</v>
      </c>
      <c r="D407" s="15">
        <f t="shared" si="25"/>
        <v>350</v>
      </c>
      <c r="E407" s="96">
        <v>1</v>
      </c>
      <c r="H407" s="15">
        <f t="shared" si="26"/>
        <v>350</v>
      </c>
      <c r="I407" s="96">
        <v>1</v>
      </c>
    </row>
    <row r="408" spans="1:9" x14ac:dyDescent="0.25">
      <c r="A408" s="15">
        <f t="shared" si="24"/>
        <v>351</v>
      </c>
      <c r="B408" s="96">
        <v>0.9</v>
      </c>
      <c r="D408" s="15">
        <f t="shared" si="25"/>
        <v>351</v>
      </c>
      <c r="E408" s="96">
        <v>1</v>
      </c>
      <c r="H408" s="15">
        <f t="shared" si="26"/>
        <v>351</v>
      </c>
      <c r="I408" s="96">
        <v>1</v>
      </c>
    </row>
    <row r="409" spans="1:9" x14ac:dyDescent="0.25">
      <c r="A409" s="15">
        <f t="shared" si="24"/>
        <v>352</v>
      </c>
      <c r="B409" s="96">
        <v>0.9</v>
      </c>
      <c r="D409" s="15">
        <f t="shared" si="25"/>
        <v>352</v>
      </c>
      <c r="E409" s="96">
        <v>1</v>
      </c>
      <c r="H409" s="15">
        <f t="shared" si="26"/>
        <v>352</v>
      </c>
      <c r="I409" s="96">
        <v>1</v>
      </c>
    </row>
    <row r="410" spans="1:9" x14ac:dyDescent="0.25">
      <c r="A410" s="15">
        <f t="shared" si="24"/>
        <v>353</v>
      </c>
      <c r="B410" s="96">
        <v>0.9</v>
      </c>
      <c r="D410" s="15">
        <f t="shared" si="25"/>
        <v>353</v>
      </c>
      <c r="E410" s="96">
        <v>1</v>
      </c>
      <c r="H410" s="15">
        <f t="shared" si="26"/>
        <v>353</v>
      </c>
      <c r="I410" s="96">
        <v>1</v>
      </c>
    </row>
    <row r="411" spans="1:9" x14ac:dyDescent="0.25">
      <c r="A411" s="15">
        <f t="shared" si="24"/>
        <v>354</v>
      </c>
      <c r="B411" s="96">
        <v>0.9</v>
      </c>
      <c r="D411" s="15">
        <f t="shared" si="25"/>
        <v>354</v>
      </c>
      <c r="E411" s="96">
        <v>1</v>
      </c>
      <c r="H411" s="15">
        <f t="shared" si="26"/>
        <v>354</v>
      </c>
      <c r="I411" s="96">
        <v>1</v>
      </c>
    </row>
    <row r="412" spans="1:9" x14ac:dyDescent="0.25">
      <c r="A412" s="15">
        <f t="shared" si="24"/>
        <v>355</v>
      </c>
      <c r="B412" s="96">
        <v>0.9</v>
      </c>
      <c r="D412" s="15">
        <f t="shared" si="25"/>
        <v>355</v>
      </c>
      <c r="E412" s="96">
        <v>1</v>
      </c>
      <c r="H412" s="15">
        <f t="shared" si="26"/>
        <v>355</v>
      </c>
      <c r="I412" s="96">
        <v>1</v>
      </c>
    </row>
    <row r="413" spans="1:9" x14ac:dyDescent="0.25">
      <c r="A413" s="15">
        <f t="shared" si="24"/>
        <v>356</v>
      </c>
      <c r="B413" s="96">
        <v>0.9</v>
      </c>
      <c r="D413" s="15">
        <f t="shared" si="25"/>
        <v>356</v>
      </c>
      <c r="E413" s="96">
        <v>1</v>
      </c>
      <c r="H413" s="15">
        <f t="shared" si="26"/>
        <v>356</v>
      </c>
      <c r="I413" s="96">
        <v>1</v>
      </c>
    </row>
    <row r="414" spans="1:9" x14ac:dyDescent="0.25">
      <c r="A414" s="15">
        <f t="shared" si="24"/>
        <v>357</v>
      </c>
      <c r="B414" s="96">
        <v>0.9</v>
      </c>
      <c r="D414" s="15">
        <f t="shared" si="25"/>
        <v>357</v>
      </c>
      <c r="E414" s="96">
        <v>1</v>
      </c>
      <c r="H414" s="15">
        <f t="shared" si="26"/>
        <v>357</v>
      </c>
      <c r="I414" s="96">
        <v>1</v>
      </c>
    </row>
    <row r="415" spans="1:9" x14ac:dyDescent="0.25">
      <c r="A415" s="15">
        <f t="shared" si="24"/>
        <v>358</v>
      </c>
      <c r="B415" s="96">
        <v>0.9</v>
      </c>
      <c r="D415" s="15">
        <f t="shared" si="25"/>
        <v>358</v>
      </c>
      <c r="E415" s="96">
        <v>1</v>
      </c>
      <c r="H415" s="15">
        <f t="shared" si="26"/>
        <v>358</v>
      </c>
      <c r="I415" s="96">
        <v>1</v>
      </c>
    </row>
    <row r="416" spans="1:9" x14ac:dyDescent="0.25">
      <c r="A416" s="15">
        <f t="shared" si="24"/>
        <v>359</v>
      </c>
      <c r="B416" s="96">
        <v>0.9</v>
      </c>
      <c r="D416" s="15">
        <f t="shared" si="25"/>
        <v>359</v>
      </c>
      <c r="E416" s="96">
        <v>1</v>
      </c>
      <c r="H416" s="15">
        <f t="shared" si="26"/>
        <v>359</v>
      </c>
      <c r="I416" s="96">
        <v>1</v>
      </c>
    </row>
    <row r="417" spans="1:9" x14ac:dyDescent="0.25">
      <c r="A417" s="15">
        <f t="shared" ref="A417:A444" si="27">A416+1</f>
        <v>360</v>
      </c>
      <c r="B417" s="96">
        <v>0.9</v>
      </c>
      <c r="D417" s="15">
        <f t="shared" ref="D417:D444" si="28">D416+1</f>
        <v>360</v>
      </c>
      <c r="E417" s="96">
        <v>1</v>
      </c>
      <c r="H417" s="15">
        <f t="shared" ref="H417:H444" si="29">H416+1</f>
        <v>360</v>
      </c>
      <c r="I417" s="96">
        <v>1</v>
      </c>
    </row>
    <row r="418" spans="1:9" x14ac:dyDescent="0.25">
      <c r="A418" s="15">
        <f t="shared" si="27"/>
        <v>361</v>
      </c>
      <c r="B418" s="96">
        <v>0.9</v>
      </c>
      <c r="D418" s="15">
        <f t="shared" si="28"/>
        <v>361</v>
      </c>
      <c r="E418" s="96">
        <v>1</v>
      </c>
      <c r="H418" s="15">
        <f t="shared" si="29"/>
        <v>361</v>
      </c>
      <c r="I418" s="96">
        <v>1</v>
      </c>
    </row>
    <row r="419" spans="1:9" x14ac:dyDescent="0.25">
      <c r="A419" s="15">
        <f t="shared" si="27"/>
        <v>362</v>
      </c>
      <c r="B419" s="96">
        <v>0.9</v>
      </c>
      <c r="D419" s="15">
        <f t="shared" si="28"/>
        <v>362</v>
      </c>
      <c r="E419" s="96">
        <v>1</v>
      </c>
      <c r="H419" s="15">
        <f t="shared" si="29"/>
        <v>362</v>
      </c>
      <c r="I419" s="96">
        <v>1</v>
      </c>
    </row>
    <row r="420" spans="1:9" x14ac:dyDescent="0.25">
      <c r="A420" s="15">
        <f t="shared" si="27"/>
        <v>363</v>
      </c>
      <c r="B420" s="96">
        <v>0.9</v>
      </c>
      <c r="D420" s="15">
        <f t="shared" si="28"/>
        <v>363</v>
      </c>
      <c r="E420" s="96">
        <v>1</v>
      </c>
      <c r="H420" s="15">
        <f t="shared" si="29"/>
        <v>363</v>
      </c>
      <c r="I420" s="96">
        <v>1</v>
      </c>
    </row>
    <row r="421" spans="1:9" x14ac:dyDescent="0.25">
      <c r="A421" s="15">
        <f t="shared" si="27"/>
        <v>364</v>
      </c>
      <c r="B421" s="96">
        <v>0.9</v>
      </c>
      <c r="D421" s="15">
        <f t="shared" si="28"/>
        <v>364</v>
      </c>
      <c r="E421" s="96">
        <v>1</v>
      </c>
      <c r="H421" s="15">
        <f t="shared" si="29"/>
        <v>364</v>
      </c>
      <c r="I421" s="96">
        <v>1</v>
      </c>
    </row>
    <row r="422" spans="1:9" x14ac:dyDescent="0.25">
      <c r="A422" s="15">
        <f t="shared" si="27"/>
        <v>365</v>
      </c>
      <c r="B422" s="96">
        <v>0.9</v>
      </c>
      <c r="D422" s="15">
        <f t="shared" si="28"/>
        <v>365</v>
      </c>
      <c r="E422" s="96">
        <v>1</v>
      </c>
      <c r="H422" s="15">
        <f t="shared" si="29"/>
        <v>365</v>
      </c>
      <c r="I422" s="96">
        <v>1</v>
      </c>
    </row>
    <row r="423" spans="1:9" x14ac:dyDescent="0.25">
      <c r="A423" s="15">
        <f t="shared" si="27"/>
        <v>366</v>
      </c>
      <c r="B423" s="96">
        <v>0.8</v>
      </c>
      <c r="D423" s="15">
        <f t="shared" si="28"/>
        <v>366</v>
      </c>
      <c r="E423" s="96">
        <v>0.9</v>
      </c>
      <c r="H423" s="15">
        <f t="shared" si="29"/>
        <v>366</v>
      </c>
      <c r="I423" s="96">
        <v>0.9</v>
      </c>
    </row>
    <row r="424" spans="1:9" x14ac:dyDescent="0.25">
      <c r="A424" s="15">
        <f t="shared" si="27"/>
        <v>367</v>
      </c>
      <c r="B424" s="96">
        <v>0.8</v>
      </c>
      <c r="D424" s="15">
        <f t="shared" si="28"/>
        <v>367</v>
      </c>
      <c r="E424" s="96">
        <v>0.9</v>
      </c>
      <c r="H424" s="15">
        <f t="shared" si="29"/>
        <v>367</v>
      </c>
      <c r="I424" s="96">
        <v>0.9</v>
      </c>
    </row>
    <row r="425" spans="1:9" x14ac:dyDescent="0.25">
      <c r="A425" s="15">
        <f t="shared" si="27"/>
        <v>368</v>
      </c>
      <c r="B425" s="96">
        <v>0.8</v>
      </c>
      <c r="D425" s="15">
        <f t="shared" si="28"/>
        <v>368</v>
      </c>
      <c r="E425" s="96">
        <v>0.9</v>
      </c>
      <c r="H425" s="15">
        <f t="shared" si="29"/>
        <v>368</v>
      </c>
      <c r="I425" s="96">
        <v>0.9</v>
      </c>
    </row>
    <row r="426" spans="1:9" x14ac:dyDescent="0.25">
      <c r="A426" s="15">
        <f t="shared" si="27"/>
        <v>369</v>
      </c>
      <c r="B426" s="96">
        <v>0.8</v>
      </c>
      <c r="D426" s="15">
        <f t="shared" si="28"/>
        <v>369</v>
      </c>
      <c r="E426" s="96">
        <v>0.9</v>
      </c>
      <c r="H426" s="15">
        <f t="shared" si="29"/>
        <v>369</v>
      </c>
      <c r="I426" s="96">
        <v>0.9</v>
      </c>
    </row>
    <row r="427" spans="1:9" x14ac:dyDescent="0.25">
      <c r="A427" s="15">
        <f t="shared" si="27"/>
        <v>370</v>
      </c>
      <c r="B427" s="96">
        <v>0.8</v>
      </c>
      <c r="D427" s="15">
        <f t="shared" si="28"/>
        <v>370</v>
      </c>
      <c r="E427" s="96">
        <v>0.9</v>
      </c>
      <c r="H427" s="15">
        <f t="shared" si="29"/>
        <v>370</v>
      </c>
      <c r="I427" s="96">
        <v>0.9</v>
      </c>
    </row>
    <row r="428" spans="1:9" x14ac:dyDescent="0.25">
      <c r="A428" s="15">
        <f t="shared" si="27"/>
        <v>371</v>
      </c>
      <c r="B428" s="96">
        <v>0.8</v>
      </c>
      <c r="D428" s="15">
        <f t="shared" si="28"/>
        <v>371</v>
      </c>
      <c r="E428" s="96">
        <v>0.9</v>
      </c>
      <c r="H428" s="15">
        <f t="shared" si="29"/>
        <v>371</v>
      </c>
      <c r="I428" s="96">
        <v>0.9</v>
      </c>
    </row>
    <row r="429" spans="1:9" x14ac:dyDescent="0.25">
      <c r="A429" s="15">
        <f t="shared" si="27"/>
        <v>372</v>
      </c>
      <c r="B429" s="96">
        <v>0.8</v>
      </c>
      <c r="D429" s="15">
        <f t="shared" si="28"/>
        <v>372</v>
      </c>
      <c r="E429" s="96">
        <v>0.9</v>
      </c>
      <c r="H429" s="15">
        <f t="shared" si="29"/>
        <v>372</v>
      </c>
      <c r="I429" s="96">
        <v>0.9</v>
      </c>
    </row>
    <row r="430" spans="1:9" x14ac:dyDescent="0.25">
      <c r="A430" s="15">
        <f t="shared" si="27"/>
        <v>373</v>
      </c>
      <c r="B430" s="96">
        <v>0.8</v>
      </c>
      <c r="D430" s="15">
        <f t="shared" si="28"/>
        <v>373</v>
      </c>
      <c r="E430" s="96">
        <v>0.9</v>
      </c>
      <c r="H430" s="15">
        <f t="shared" si="29"/>
        <v>373</v>
      </c>
      <c r="I430" s="96">
        <v>0.9</v>
      </c>
    </row>
    <row r="431" spans="1:9" x14ac:dyDescent="0.25">
      <c r="A431" s="15">
        <f t="shared" si="27"/>
        <v>374</v>
      </c>
      <c r="B431" s="96">
        <v>0.8</v>
      </c>
      <c r="D431" s="15">
        <f t="shared" si="28"/>
        <v>374</v>
      </c>
      <c r="E431" s="96">
        <v>0.9</v>
      </c>
      <c r="H431" s="15">
        <f t="shared" si="29"/>
        <v>374</v>
      </c>
      <c r="I431" s="96">
        <v>0.9</v>
      </c>
    </row>
    <row r="432" spans="1:9" x14ac:dyDescent="0.25">
      <c r="A432" s="15">
        <f t="shared" si="27"/>
        <v>375</v>
      </c>
      <c r="B432" s="96">
        <v>0.8</v>
      </c>
      <c r="D432" s="15">
        <f t="shared" si="28"/>
        <v>375</v>
      </c>
      <c r="E432" s="96">
        <v>0.9</v>
      </c>
      <c r="H432" s="15">
        <f t="shared" si="29"/>
        <v>375</v>
      </c>
      <c r="I432" s="96">
        <v>0.9</v>
      </c>
    </row>
    <row r="433" spans="1:9" x14ac:dyDescent="0.25">
      <c r="A433" s="15">
        <f t="shared" si="27"/>
        <v>376</v>
      </c>
      <c r="B433" s="96">
        <v>0.8</v>
      </c>
      <c r="D433" s="15">
        <f t="shared" si="28"/>
        <v>376</v>
      </c>
      <c r="E433" s="96">
        <v>0.9</v>
      </c>
      <c r="H433" s="15">
        <f t="shared" si="29"/>
        <v>376</v>
      </c>
      <c r="I433" s="96">
        <v>0.9</v>
      </c>
    </row>
    <row r="434" spans="1:9" x14ac:dyDescent="0.25">
      <c r="A434" s="15">
        <f t="shared" si="27"/>
        <v>377</v>
      </c>
      <c r="B434" s="96">
        <v>0.8</v>
      </c>
      <c r="D434" s="15">
        <f t="shared" si="28"/>
        <v>377</v>
      </c>
      <c r="E434" s="96">
        <v>0.9</v>
      </c>
      <c r="H434" s="15">
        <f t="shared" si="29"/>
        <v>377</v>
      </c>
      <c r="I434" s="96">
        <v>0.9</v>
      </c>
    </row>
    <row r="435" spans="1:9" x14ac:dyDescent="0.25">
      <c r="A435" s="15">
        <f t="shared" si="27"/>
        <v>378</v>
      </c>
      <c r="B435" s="96">
        <v>0.8</v>
      </c>
      <c r="D435" s="15">
        <f t="shared" si="28"/>
        <v>378</v>
      </c>
      <c r="E435" s="96">
        <v>0.9</v>
      </c>
      <c r="H435" s="15">
        <f t="shared" si="29"/>
        <v>378</v>
      </c>
      <c r="I435" s="96">
        <v>0.9</v>
      </c>
    </row>
    <row r="436" spans="1:9" x14ac:dyDescent="0.25">
      <c r="A436" s="15">
        <f t="shared" si="27"/>
        <v>379</v>
      </c>
      <c r="B436" s="96">
        <v>0.8</v>
      </c>
      <c r="D436" s="15">
        <f t="shared" si="28"/>
        <v>379</v>
      </c>
      <c r="E436" s="96">
        <v>0.9</v>
      </c>
      <c r="H436" s="15">
        <f t="shared" si="29"/>
        <v>379</v>
      </c>
      <c r="I436" s="96">
        <v>0.9</v>
      </c>
    </row>
    <row r="437" spans="1:9" x14ac:dyDescent="0.25">
      <c r="A437" s="15">
        <f t="shared" si="27"/>
        <v>380</v>
      </c>
      <c r="B437" s="96">
        <v>0.8</v>
      </c>
      <c r="D437" s="15">
        <f t="shared" si="28"/>
        <v>380</v>
      </c>
      <c r="E437" s="96">
        <v>0.9</v>
      </c>
      <c r="H437" s="15">
        <f t="shared" si="29"/>
        <v>380</v>
      </c>
      <c r="I437" s="96">
        <v>0.9</v>
      </c>
    </row>
    <row r="438" spans="1:9" x14ac:dyDescent="0.25">
      <c r="A438" s="15">
        <f t="shared" si="27"/>
        <v>381</v>
      </c>
      <c r="B438" s="96">
        <v>0.8</v>
      </c>
      <c r="D438" s="15">
        <f t="shared" si="28"/>
        <v>381</v>
      </c>
      <c r="E438" s="96">
        <v>0.9</v>
      </c>
      <c r="H438" s="15">
        <f t="shared" si="29"/>
        <v>381</v>
      </c>
      <c r="I438" s="96">
        <v>0.9</v>
      </c>
    </row>
    <row r="439" spans="1:9" x14ac:dyDescent="0.25">
      <c r="A439" s="15">
        <f t="shared" si="27"/>
        <v>382</v>
      </c>
      <c r="B439" s="96">
        <v>0.8</v>
      </c>
      <c r="D439" s="15">
        <f t="shared" si="28"/>
        <v>382</v>
      </c>
      <c r="E439" s="96">
        <v>0.9</v>
      </c>
      <c r="H439" s="15">
        <f t="shared" si="29"/>
        <v>382</v>
      </c>
      <c r="I439" s="96">
        <v>0.9</v>
      </c>
    </row>
    <row r="440" spans="1:9" x14ac:dyDescent="0.25">
      <c r="A440" s="15">
        <f t="shared" si="27"/>
        <v>383</v>
      </c>
      <c r="B440" s="96">
        <v>0.8</v>
      </c>
      <c r="D440" s="15">
        <f t="shared" si="28"/>
        <v>383</v>
      </c>
      <c r="E440" s="96">
        <v>0.9</v>
      </c>
      <c r="H440" s="15">
        <f t="shared" si="29"/>
        <v>383</v>
      </c>
      <c r="I440" s="96">
        <v>0.9</v>
      </c>
    </row>
    <row r="441" spans="1:9" x14ac:dyDescent="0.25">
      <c r="A441" s="15">
        <f t="shared" si="27"/>
        <v>384</v>
      </c>
      <c r="B441" s="96">
        <v>0.8</v>
      </c>
      <c r="D441" s="15">
        <f t="shared" si="28"/>
        <v>384</v>
      </c>
      <c r="E441" s="96">
        <v>0.9</v>
      </c>
      <c r="H441" s="15">
        <f t="shared" si="29"/>
        <v>384</v>
      </c>
      <c r="I441" s="96">
        <v>0.9</v>
      </c>
    </row>
    <row r="442" spans="1:9" x14ac:dyDescent="0.25">
      <c r="A442" s="15">
        <f t="shared" si="27"/>
        <v>385</v>
      </c>
      <c r="B442" s="96">
        <v>0.8</v>
      </c>
      <c r="D442" s="15">
        <f t="shared" si="28"/>
        <v>385</v>
      </c>
      <c r="E442" s="96">
        <v>0.9</v>
      </c>
      <c r="H442" s="15">
        <f t="shared" si="29"/>
        <v>385</v>
      </c>
      <c r="I442" s="96">
        <v>0.9</v>
      </c>
    </row>
    <row r="443" spans="1:9" x14ac:dyDescent="0.25">
      <c r="A443" s="15">
        <f t="shared" si="27"/>
        <v>386</v>
      </c>
      <c r="B443" s="96">
        <v>0.8</v>
      </c>
      <c r="D443" s="15">
        <f t="shared" si="28"/>
        <v>386</v>
      </c>
      <c r="E443" s="96">
        <v>0.9</v>
      </c>
      <c r="H443" s="15">
        <f t="shared" si="29"/>
        <v>386</v>
      </c>
      <c r="I443" s="96">
        <v>0.9</v>
      </c>
    </row>
    <row r="444" spans="1:9" x14ac:dyDescent="0.25">
      <c r="A444" s="15">
        <f t="shared" si="27"/>
        <v>387</v>
      </c>
      <c r="B444" s="96">
        <v>0.8</v>
      </c>
      <c r="D444" s="95">
        <f t="shared" si="28"/>
        <v>387</v>
      </c>
      <c r="E444" s="96">
        <v>0.9</v>
      </c>
      <c r="H444" s="95">
        <f t="shared" si="29"/>
        <v>387</v>
      </c>
      <c r="I444" s="96">
        <v>0.9</v>
      </c>
    </row>
    <row r="445" spans="1:9" x14ac:dyDescent="0.25">
      <c r="A445" s="2"/>
      <c r="D445" s="2"/>
      <c r="E445" s="3"/>
      <c r="F445" s="2"/>
      <c r="G445" s="2"/>
      <c r="H445" s="2"/>
      <c r="I445" s="3"/>
    </row>
    <row r="446" spans="1:9" x14ac:dyDescent="0.25">
      <c r="A446" s="2"/>
    </row>
    <row r="447" spans="1:9" x14ac:dyDescent="0.25">
      <c r="A447" s="2"/>
    </row>
    <row r="448" spans="1:9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</sheetData>
  <mergeCells count="39">
    <mergeCell ref="F67:I67"/>
    <mergeCell ref="J67:M67"/>
    <mergeCell ref="N67:Q67"/>
    <mergeCell ref="A79:Q79"/>
    <mergeCell ref="B80:E80"/>
    <mergeCell ref="F80:I80"/>
    <mergeCell ref="J80:M80"/>
    <mergeCell ref="N80:Q80"/>
    <mergeCell ref="B28:E28"/>
    <mergeCell ref="F28:I28"/>
    <mergeCell ref="J28:M28"/>
    <mergeCell ref="N28:Q28"/>
    <mergeCell ref="A1:Q1"/>
    <mergeCell ref="B2:E2"/>
    <mergeCell ref="F2:I2"/>
    <mergeCell ref="J2:M2"/>
    <mergeCell ref="N2:Q2"/>
    <mergeCell ref="A14:Q14"/>
    <mergeCell ref="B15:E15"/>
    <mergeCell ref="F15:I15"/>
    <mergeCell ref="J15:M15"/>
    <mergeCell ref="N15:Q15"/>
    <mergeCell ref="A27:Q27"/>
    <mergeCell ref="A93:C93"/>
    <mergeCell ref="D93:G93"/>
    <mergeCell ref="H93:K93"/>
    <mergeCell ref="A92:K92"/>
    <mergeCell ref="A40:Q40"/>
    <mergeCell ref="B41:E41"/>
    <mergeCell ref="F41:I41"/>
    <mergeCell ref="J41:M41"/>
    <mergeCell ref="N41:Q41"/>
    <mergeCell ref="A53:Q53"/>
    <mergeCell ref="B54:E54"/>
    <mergeCell ref="F54:I54"/>
    <mergeCell ref="J54:M54"/>
    <mergeCell ref="N54:Q54"/>
    <mergeCell ref="A66:Q66"/>
    <mergeCell ref="B67:E6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Lists</vt:lpstr>
      <vt:lpstr>Tables</vt:lpstr>
      <vt:lpstr>Grade</vt:lpstr>
      <vt:lpstr>ServiceCondition</vt:lpstr>
      <vt:lpstr>Species</vt:lpstr>
      <vt:lpstr>SystemFactor</vt:lpstr>
      <vt:lpstr>TreatmentFactor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Grinchpoun</dc:creator>
  <cp:lastModifiedBy>Jeffrey Erochko</cp:lastModifiedBy>
  <cp:lastPrinted>2014-04-01T00:37:49Z</cp:lastPrinted>
  <dcterms:created xsi:type="dcterms:W3CDTF">2014-03-15T20:10:25Z</dcterms:created>
  <dcterms:modified xsi:type="dcterms:W3CDTF">2014-04-25T15:13:41Z</dcterms:modified>
</cp:coreProperties>
</file>